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Т-подвоз'!$T$57</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REESTR_IP!$A$2:$D$27</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<sst xmlns="http://schemas.openxmlformats.org/spreadsheetml/2006/main" count="14595" uniqueCount="3546">
  <si>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</si>
  <si>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</si>
  <si>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</si>
  <si>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</si>
  <si>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</si>
  <si>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</si>
  <si>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</si>
  <si>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</si>
  <si>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</si>
  <si>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</si>
  <si>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</si>
  <si>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</si>
  <si>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</si>
  <si>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</si>
  <si>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</si>
  <si>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</si>
  <si>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</si>
  <si>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</si>
  <si>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</si>
  <si>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</si>
  <si>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</si>
  <si>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</si>
  <si>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</si>
  <si>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</si>
  <si>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</si>
  <si>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</si>
  <si>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</si>
  <si>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</si>
  <si>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</si>
  <si>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</si>
  <si>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</si>
  <si>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</si>
  <si>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</si>
  <si>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</si>
  <si>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</si>
  <si>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</si>
  <si>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</si>
  <si>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</si>
  <si>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</si>
  <si>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</si>
  <si>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</si>
  <si>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«Официальном интернет-портале правовой информации» (www.pravo.gov.ru) 08.12.2023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</si>
  <si>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</si>
  <si>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</si>
  <si>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</si>
  <si>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</si>
  <si>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</si>
  <si>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</si>
  <si>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</si>
  <si>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</si>
  <si>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</si>
  <si>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</si>
  <si>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</si>
  <si>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</si>
  <si>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</si>
  <si>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</si>
  <si>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</si>
  <si>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</si>
  <si>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</si>
  <si>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</si>
  <si>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</si>
  <si>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</si>
  <si>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</si>
  <si>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</si>
  <si>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</si>
  <si>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</si>
  <si>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</si>
  <si>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</si>
  <si>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</si>
  <si>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</si>
  <si>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</si>
  <si>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</si>
  <si>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</si>
  <si>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</si>
  <si>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</si>
  <si>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</si>
  <si>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</si>
  <si>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</si>
  <si>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</si>
  <si>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</si>
  <si>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</si>
  <si>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</si>
  <si>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</si>
  <si>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</si>
  <si>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</si>
  <si>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</si>
  <si>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</si>
  <si>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</si>
  <si>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</si>
  <si>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</si>
  <si>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</si>
  <si>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</si>
  <si>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</si>
  <si>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</si>
  <si>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</si>
  <si>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</si>
  <si>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</si>
  <si>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</si>
  <si>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Полноват</t>
  </si>
  <si>
    <t>71811415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</si>
  <si>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</si>
  <si>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</si>
  <si>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</si>
  <si>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</si>
  <si>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</si>
  <si>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</si>
  <si>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</si>
  <si>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</si>
  <si>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</si>
  <si>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</si>
  <si>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</si>
  <si>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</si>
  <si>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</si>
  <si>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</si>
  <si>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</si>
  <si>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</si>
  <si>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</si>
  <si>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</si>
  <si>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</si>
  <si>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</si>
  <si>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</si>
  <si>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</si>
  <si>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</si>
  <si>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</si>
  <si>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</si>
  <si>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</si>
  <si>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</si>
  <si>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</si>
  <si>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</si>
  <si>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</si>
  <si>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</si>
  <si>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</si>
  <si>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</si>
  <si>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</si>
  <si>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</si>
  <si>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</si>
  <si>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</si>
  <si>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</si>
  <si>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</si>
  <si>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</si>
  <si>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</si>
  <si>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</si>
  <si>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</si>
  <si>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</si>
  <si>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</si>
  <si>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</si>
  <si>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</si>
  <si>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</si>
  <si>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</si>
  <si>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</si>
  <si>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</si>
  <si>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</si>
  <si>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</si>
  <si>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</si>
  <si>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</si>
  <si>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</si>
  <si>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</si>
  <si>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</si>
  <si>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</si>
  <si>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</si>
  <si>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</si>
  <si>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</si>
  <si>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</si>
  <si>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</si>
  <si>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</si>
  <si>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</si>
  <si>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</si>
  <si>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</si>
  <si>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</si>
  <si>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</si>
  <si>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</si>
  <si>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</si>
  <si>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</si>
  <si>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</si>
  <si>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</si>
  <si>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</si>
  <si>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</si>
  <si>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</si>
  <si>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</si>
  <si>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</si>
  <si>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</si>
  <si>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</si>
  <si>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</si>
  <si>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</si>
  <si>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</si>
  <si>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</si>
  <si>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</si>
  <si>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</si>
  <si>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</si>
  <si>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</si>
  <si>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</si>
  <si>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</si>
  <si>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</si>
  <si>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</si>
  <si>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</si>
  <si>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</si>
  <si>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</si>
  <si>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</si>
  <si>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</si>
  <si>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</si>
  <si>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</si>
  <si>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</si>
  <si>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</si>
  <si>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</si>
  <si>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</si>
  <si>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</si>
  <si>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</si>
  <si>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</si>
  <si>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</si>
  <si>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</si>
  <si>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</si>
  <si>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</si>
  <si>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</si>
  <si>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</si>
  <si>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</si>
  <si>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</si>
  <si>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</si>
  <si>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</si>
  <si>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</si>
  <si>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</si>
  <si>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</si>
  <si>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</si>
  <si>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</si>
  <si>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</si>
  <si>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 xml:space="preserve">Тариф на подвоз воды, для организаций, осуществляющих подвоз воды 
</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</si>
  <si>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</si>
  <si>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</si>
  <si>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</si>
  <si>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</si>
  <si>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</si>
  <si>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</si>
  <si>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</si>
  <si>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</si>
  <si>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</si>
  <si>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</si>
  <si>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</si>
  <si>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</si>
  <si>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</si>
  <si>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</si>
  <si>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</si>
  <si>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</si>
  <si>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</si>
  <si>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</si>
  <si>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</si>
  <si>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</si>
  <si>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</si>
  <si>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</si>
  <si>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</si>
  <si>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</si>
  <si>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</si>
  <si>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</si>
  <si>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</si>
  <si>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</si>
  <si>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</si>
  <si>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</si>
  <si>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</si>
  <si>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</si>
  <si>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</si>
  <si>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</si>
  <si>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</si>
  <si>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</si>
  <si>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</si>
  <si>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</si>
  <si>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</si>
  <si>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</si>
  <si>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</si>
  <si>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</si>
  <si>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</si>
  <si>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</si>
  <si>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</si>
  <si>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</si>
  <si>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</si>
  <si>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</si>
  <si>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</si>
  <si>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</si>
  <si>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</si>
  <si>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</si>
  <si>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</si>
  <si>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</si>
  <si>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</si>
  <si>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</si>
  <si>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</si>
  <si>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</si>
  <si>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</si>
  <si>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</si>
  <si>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</si>
  <si>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</si>
  <si>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</si>
  <si>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</si>
  <si>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</si>
  <si>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</si>
  <si>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</si>
  <si>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</si>
  <si>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</si>
  <si>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</si>
  <si>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</si>
  <si>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</si>
  <si>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</si>
  <si>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</si>
  <si>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</si>
  <si>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</si>
  <si>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</si>
  <si>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</si>
  <si>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</si>
  <si>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</si>
  <si>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</si>
  <si>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</si>
  <si>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</si>
  <si>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</si>
  <si>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</si>
  <si>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</si>
  <si>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</si>
  <si>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</si>
  <si>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</si>
  <si>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</si>
  <si>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</si>
  <si>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</si>
  <si>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</si>
  <si>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</si>
  <si>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</si>
  <si>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</si>
  <si>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</si>
  <si>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</si>
  <si>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</si>
  <si>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</si>
  <si>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</si>
  <si>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</si>
  <si>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</si>
  <si>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</si>
  <si>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</si>
  <si>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</si>
  <si>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</si>
  <si>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</si>
  <si>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</si>
  <si>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</si>
  <si>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</si>
  <si>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</si>
  <si>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</si>
  <si>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</si>
  <si>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</si>
  <si>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</si>
  <si>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</si>
  <si>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</si>
  <si>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</si>
  <si>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</si>
  <si>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</si>
  <si>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</si>
  <si>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</si>
  <si>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</si>
  <si>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</si>
  <si>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</si>
  <si>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</si>
  <si>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</si>
  <si>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</si>
  <si>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</si>
  <si>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</si>
  <si>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</si>
  <si>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</si>
  <si>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</si>
  <si>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</si>
  <si>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</si>
  <si>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</si>
  <si>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</si>
  <si>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</si>
  <si>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</si>
  <si>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</si>
  <si>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</si>
  <si>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</si>
  <si>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</si>
  <si>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</si>
  <si>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</si>
  <si>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</si>
  <si>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</si>
  <si>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</si>
  <si>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</si>
  <si>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</si>
  <si>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</si>
  <si>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</si>
  <si>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</si>
  <si>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</si>
  <si>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</si>
  <si>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</si>
  <si>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</si>
  <si>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</si>
  <si>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</si>
  <si>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</si>
  <si>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</si>
  <si>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</si>
  <si>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</si>
  <si>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</si>
  <si>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</si>
  <si>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</si>
  <si>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</si>
  <si>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</si>
  <si>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</si>
  <si>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</si>
  <si>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</si>
  <si>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</si>
  <si>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</si>
  <si>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</si>
  <si>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</si>
  <si>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</si>
  <si>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</si>
  <si>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</si>
  <si>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</si>
  <si>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</si>
  <si>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</si>
  <si>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</si>
  <si>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</si>
  <si>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</si>
  <si>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</si>
  <si>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</si>
  <si>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</si>
  <si>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</si>
  <si>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</si>
  <si>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</si>
  <si>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</si>
  <si>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</si>
  <si>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</si>
  <si>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</si>
  <si>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</si>
  <si>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</si>
  <si>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</si>
  <si>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</si>
  <si>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</si>
  <si>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</si>
  <si>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</si>
  <si>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</si>
  <si>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</si>
  <si>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</si>
  <si>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</si>
  <si>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</si>
  <si>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</si>
  <si>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</si>
  <si>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</si>
  <si>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</si>
  <si>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</si>
  <si>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</si>
  <si>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</si>
  <si>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</si>
  <si>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</si>
  <si>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</si>
  <si>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</si>
  <si>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</si>
  <si>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</si>
  <si>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</si>
  <si>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</si>
  <si>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</si>
  <si>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</si>
  <si>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</si>
  <si>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</si>
  <si>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</si>
  <si>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</si>
  <si>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</si>
  <si>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</si>
  <si>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</si>
  <si>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</si>
  <si>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</si>
  <si>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</si>
  <si>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</si>
  <si>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</si>
  <si>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</si>
  <si>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</si>
  <si>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</si>
  <si>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</si>
  <si>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</si>
  <si>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</si>
  <si>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</si>
  <si>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</si>
  <si>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</si>
  <si>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</si>
  <si>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</si>
  <si>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</si>
  <si>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</si>
  <si>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</si>
  <si>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</si>
  <si>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</si>
  <si>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</si>
  <si>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</si>
  <si>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</si>
  <si>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</si>
  <si>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</si>
  <si>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</si>
  <si>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</si>
  <si>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</si>
  <si>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</si>
  <si>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</si>
  <si>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</si>
  <si>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без дифференциации</t>
  </si>
  <si>
    <t>прочие</t>
  </si>
  <si>
    <t>без учета НДС</t>
  </si>
  <si>
    <t>население</t>
  </si>
  <si>
    <t>с учетом НДС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</si>
  <si>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</si>
  <si>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</si>
  <si>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</si>
  <si>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</si>
  <si>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</si>
  <si>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</si>
  <si>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</si>
  <si>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</si>
  <si>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</si>
  <si>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</si>
  <si>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</si>
  <si>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</si>
  <si>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</si>
  <si>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</si>
  <si>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</si>
  <si>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</si>
  <si>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</si>
  <si>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</si>
  <si>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</si>
  <si>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</si>
  <si>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</si>
  <si>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</si>
  <si>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</si>
  <si>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</si>
  <si>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</si>
  <si>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</si>
  <si>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</si>
  <si>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</si>
  <si>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</si>
  <si>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</si>
  <si>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</si>
  <si>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</si>
  <si>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</si>
  <si>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</si>
  <si>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</si>
  <si>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</si>
  <si>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</si>
  <si>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</si>
  <si>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</si>
  <si>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</si>
  <si>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</si>
  <si>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</si>
  <si>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</si>
  <si>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</si>
  <si>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</si>
  <si>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</si>
  <si>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</si>
  <si>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</si>
  <si>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</si>
  <si>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</si>
  <si>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</si>
  <si>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</si>
  <si>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</si>
  <si>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</si>
  <si>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</si>
  <si>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</si>
  <si>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</si>
  <si>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</si>
  <si>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</si>
  <si>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</si>
  <si>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</si>
  <si>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</si>
  <si>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</si>
  <si>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</si>
  <si>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</si>
  <si>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</si>
  <si>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</si>
  <si>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</si>
  <si>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</si>
  <si>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</si>
  <si>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</si>
  <si>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</si>
  <si>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</si>
  <si>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</si>
  <si>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</si>
  <si>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</si>
  <si>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</si>
  <si>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</si>
  <si>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</si>
  <si>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</si>
  <si>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</si>
  <si>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</si>
  <si>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</si>
  <si>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</si>
  <si>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</si>
  <si>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</si>
  <si>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</si>
  <si>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</si>
  <si>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</si>
  <si>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</si>
  <si>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</si>
  <si>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</si>
  <si>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</si>
  <si>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</si>
  <si>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</si>
  <si>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</si>
  <si>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</si>
  <si>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</si>
  <si>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</si>
  <si>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</si>
  <si>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</si>
  <si>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</si>
  <si>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</si>
  <si>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</si>
  <si>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</si>
  <si>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</si>
  <si>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</si>
  <si>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</si>
  <si>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</si>
  <si>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</si>
  <si>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</si>
  <si>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</si>
  <si>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</si>
  <si>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</si>
  <si>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</si>
  <si>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</si>
  <si>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</si>
  <si>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</si>
  <si>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</si>
  <si>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</si>
  <si>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</si>
  <si>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</si>
  <si>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</si>
  <si>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</si>
  <si>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</si>
  <si>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</si>
  <si>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</si>
  <si>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</si>
  <si>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</si>
  <si>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</si>
  <si>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</si>
  <si>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</si>
  <si>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</si>
  <si>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</si>
  <si>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</si>
  <si>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</si>
  <si>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</si>
  <si>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</si>
  <si>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</si>
  <si>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</si>
  <si>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</si>
  <si>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</si>
  <si>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</si>
  <si>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</si>
  <si>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</si>
  <si>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</si>
  <si>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</si>
  <si>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</si>
  <si>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</si>
  <si>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</si>
  <si>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</si>
  <si>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</si>
  <si>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</si>
  <si>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</si>
  <si>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</si>
  <si>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</si>
  <si>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</si>
  <si>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</si>
  <si>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</si>
  <si>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</si>
  <si>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</si>
  <si>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</si>
  <si>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</si>
  <si>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</si>
  <si>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</si>
  <si>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</si>
  <si>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</si>
  <si>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</si>
  <si>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</si>
  <si>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</si>
  <si>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</si>
  <si>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</si>
  <si>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</si>
  <si>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</si>
  <si>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</si>
  <si>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</si>
  <si>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</si>
  <si>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</si>
  <si>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</si>
  <si>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</si>
  <si>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</si>
  <si>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</si>
  <si>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</si>
  <si>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</si>
  <si>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</si>
  <si>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</si>
  <si>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</si>
  <si>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</si>
  <si>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</si>
  <si>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</si>
  <si>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</si>
  <si>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</si>
  <si>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</si>
  <si>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</si>
  <si>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</si>
  <si>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</si>
  <si>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</si>
  <si>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</si>
  <si>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</si>
  <si>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</si>
  <si>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</si>
  <si>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</si>
  <si>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</si>
  <si>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</si>
  <si>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</si>
  <si>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</si>
  <si>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</si>
  <si>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</si>
  <si>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</si>
  <si>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</si>
  <si>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</si>
  <si>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</si>
  <si>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</si>
  <si>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</si>
  <si>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</si>
  <si>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</si>
  <si>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</si>
  <si>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</si>
  <si>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</si>
  <si>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</si>
  <si>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</si>
  <si>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</si>
  <si>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</si>
  <si>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</si>
  <si>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</si>
  <si>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</si>
  <si>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</si>
  <si>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</si>
  <si>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</si>
  <si>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</si>
  <si>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</si>
  <si>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</si>
  <si>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</si>
  <si>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</si>
  <si>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</si>
  <si>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</si>
  <si>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</si>
  <si>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</si>
  <si>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</si>
  <si>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</si>
  <si>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</si>
  <si>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</si>
  <si>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</si>
  <si>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</si>
  <si>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</si>
  <si>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</si>
  <si>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</si>
  <si>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</si>
  <si>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</si>
  <si>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</si>
  <si>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</si>
  <si>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</si>
  <si>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</si>
  <si>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</si>
  <si>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</si>
  <si>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</si>
  <si>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</si>
  <si>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</si>
  <si>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</si>
  <si>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</si>
  <si>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</si>
  <si>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</si>
  <si>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</si>
  <si>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</si>
  <si>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</si>
  <si>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</si>
  <si>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</si>
  <si>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</si>
  <si>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</si>
  <si>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</si>
  <si>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</si>
  <si>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</si>
  <si>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</si>
  <si>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</si>
  <si>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</si>
  <si>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</si>
  <si>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</si>
  <si>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</si>
  <si>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</si>
  <si>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</si>
  <si>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</si>
  <si>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</si>
  <si>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</si>
  <si>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</si>
  <si>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</si>
  <si>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</si>
  <si>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</si>
  <si>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</si>
  <si>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</si>
  <si>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</si>
  <si>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</si>
  <si>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</si>
  <si>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</si>
  <si>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</si>
  <si>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</si>
  <si>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</si>
  <si>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</si>
  <si>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</si>
  <si>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</si>
  <si>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</si>
  <si>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</si>
  <si>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</si>
  <si>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</si>
  <si>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</si>
  <si>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</si>
  <si>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</si>
  <si>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</si>
  <si>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</si>
  <si>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</si>
  <si>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</si>
  <si>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</si>
  <si>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</si>
  <si>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</si>
  <si>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</si>
  <si>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</si>
  <si>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</si>
  <si>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</si>
  <si>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</si>
  <si>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</si>
  <si>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</si>
  <si>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</si>
  <si>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</si>
  <si>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</si>
  <si>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</si>
  <si>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</si>
  <si>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</si>
  <si>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</si>
  <si>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</si>
  <si>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</si>
  <si>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</si>
  <si>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</si>
  <si>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</si>
  <si>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</si>
  <si>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</si>
  <si>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</si>
  <si>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</si>
  <si>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</si>
  <si>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</si>
  <si>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</si>
  <si>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</si>
  <si>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</si>
  <si>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</si>
  <si>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</si>
  <si>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</si>
  <si>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</si>
  <si>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</si>
  <si>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</si>
  <si>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</si>
  <si>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</si>
  <si>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</si>
  <si>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</si>
  <si>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</si>
  <si>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</si>
  <si>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</si>
  <si>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</si>
  <si>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</si>
  <si>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</si>
  <si>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</si>
  <si>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</si>
  <si>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</si>
  <si>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</si>
  <si>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</si>
  <si>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</si>
  <si>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</si>
  <si>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</si>
  <si>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</si>
  <si>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</si>
  <si>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</si>
  <si>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</si>
  <si>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</si>
  <si>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</si>
  <si>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</si>
  <si>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</si>
  <si>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</si>
  <si>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</si>
  <si>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</si>
  <si>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</si>
  <si>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</si>
  <si>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</si>
  <si>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</si>
  <si>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</si>
  <si>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</si>
  <si>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</si>
  <si>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</si>
  <si>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</si>
  <si>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</si>
  <si>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</si>
  <si>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</si>
  <si>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</si>
  <si>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</si>
  <si>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</si>
  <si>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</si>
  <si>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</si>
  <si>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</si>
  <si>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</si>
  <si>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</si>
  <si>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</si>
  <si>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</si>
  <si>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</si>
  <si>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</si>
  <si>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</si>
  <si>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</si>
  <si>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</si>
  <si>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</si>
  <si>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</si>
  <si>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</si>
  <si>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</si>
  <si>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</si>
  <si>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</si>
  <si>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</si>
  <si>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</si>
  <si>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</si>
  <si>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</si>
  <si>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</si>
  <si>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</si>
  <si>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</si>
  <si>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</si>
  <si>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</si>
  <si>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</si>
  <si>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</si>
  <si>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</si>
  <si>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</si>
  <si>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</si>
  <si>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</si>
  <si>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</si>
  <si>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</si>
  <si>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</si>
  <si>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</si>
  <si>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</si>
  <si>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</si>
  <si>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</si>
  <si>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</si>
  <si>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</si>
  <si>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</si>
  <si>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</si>
  <si>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</si>
  <si>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</si>
  <si>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</si>
  <si>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</si>
  <si>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</si>
  <si>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</si>
  <si>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</si>
  <si>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</si>
  <si>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</si>
  <si>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</si>
  <si>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</si>
  <si>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</si>
  <si>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</si>
  <si>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</si>
  <si>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</si>
  <si>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</si>
  <si>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</si>
  <si>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</si>
  <si>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</si>
  <si>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</si>
  <si>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</si>
  <si>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</si>
  <si>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</si>
  <si>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</si>
  <si>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</si>
  <si>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</si>
  <si>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</si>
  <si>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</si>
  <si>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</si>
  <si>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</si>
  <si>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</si>
  <si>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</si>
  <si>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</si>
  <si>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</si>
  <si>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</si>
  <si>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</si>
  <si>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</si>
  <si>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</si>
  <si>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</si>
  <si>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</si>
  <si>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</si>
  <si>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</si>
  <si>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</si>
  <si>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</si>
  <si>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</si>
  <si>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</si>
  <si>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</si>
  <si>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</si>
  <si>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</si>
  <si>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</si>
  <si>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</si>
  <si>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</si>
  <si>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</si>
  <si>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</si>
  <si>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</si>
  <si>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</si>
  <si>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</si>
  <si>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</si>
  <si>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</si>
  <si>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</si>
  <si>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</si>
  <si>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</si>
  <si>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</si>
  <si>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</si>
  <si>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</si>
  <si>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</si>
  <si>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</si>
  <si>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</si>
  <si>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</si>
  <si>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</si>
  <si>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</si>
  <si>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</si>
  <si>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</si>
  <si>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</si>
  <si>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</si>
  <si>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</si>
  <si>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</si>
  <si>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</si>
  <si>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</si>
  <si>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</si>
  <si>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</si>
  <si>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</si>
  <si>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</si>
  <si>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</si>
  <si>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</si>
  <si>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</si>
  <si>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</si>
  <si>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</si>
  <si>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</si>
  <si>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</si>
  <si>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</si>
  <si>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</si>
  <si>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</si>
  <si>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</si>
  <si>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</si>
  <si>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</si>
  <si>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</si>
  <si>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</si>
  <si>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</si>
  <si>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</si>
  <si>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</si>
  <si>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</si>
  <si>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</si>
  <si>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</si>
  <si>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</si>
  <si>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</si>
  <si>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</si>
  <si>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</si>
  <si>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</si>
  <si>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</si>
  <si>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</si>
  <si>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</si>
  <si>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</si>
  <si>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</si>
  <si>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</si>
  <si>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</si>
  <si>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</si>
  <si>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</si>
  <si>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</si>
  <si>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</si>
  <si>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</si>
  <si>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</si>
  <si>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</si>
  <si>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</si>
  <si>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</si>
  <si>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</si>
  <si>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</si>
  <si>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</si>
  <si>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</si>
  <si>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</si>
  <si>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</si>
  <si>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</si>
  <si>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</si>
  <si>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</si>
  <si>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</si>
  <si>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</si>
  <si>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</si>
  <si>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</si>
  <si>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</si>
  <si>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</si>
  <si>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</si>
  <si>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</si>
  <si>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</si>
  <si>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</si>
  <si>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</si>
  <si>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</si>
  <si>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</si>
  <si>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</si>
  <si>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</si>
  <si>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</si>
  <si>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</si>
  <si>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</si>
  <si>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</si>
  <si>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</si>
  <si>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</si>
  <si>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</si>
  <si>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</si>
  <si>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</si>
  <si>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</si>
  <si>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</si>
  <si>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</si>
  <si>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</si>
  <si>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</si>
  <si>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</si>
  <si>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</si>
  <si>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</si>
  <si>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</si>
  <si>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</si>
  <si>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</si>
  <si>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</si>
  <si>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</si>
  <si>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</si>
  <si>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</si>
  <si>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</si>
  <si>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</si>
  <si>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</si>
  <si>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</si>
  <si>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</si>
  <si>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</si>
  <si>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</si>
  <si>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</si>
  <si>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</si>
  <si>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</si>
  <si>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</si>
  <si>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</si>
  <si>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</si>
  <si>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</si>
  <si>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</si>
  <si>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</si>
  <si>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</si>
  <si>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</si>
  <si>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</si>
  <si>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</si>
  <si>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</si>
  <si>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</si>
  <si>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</si>
  <si>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</si>
  <si>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</si>
  <si>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</si>
  <si>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</si>
  <si>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</si>
  <si>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</si>
  <si>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</si>
  <si>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</si>
  <si>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</si>
  <si>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</si>
  <si>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</si>
  <si>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</si>
  <si>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</si>
  <si>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</si>
  <si>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</si>
  <si>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</si>
  <si>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</si>
  <si>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</si>
  <si>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</si>
  <si>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</si>
  <si>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</si>
  <si>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</si>
  <si>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</si>
  <si>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</si>
  <si>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</si>
  <si>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</si>
  <si>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</si>
  <si>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</si>
  <si>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</si>
  <si>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</si>
  <si>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</si>
  <si>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</si>
  <si>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</si>
  <si>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</si>
  <si>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</si>
  <si>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</si>
  <si>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</si>
  <si>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</si>
  <si>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</si>
  <si>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</si>
  <si>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</si>
  <si>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</si>
  <si>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</si>
  <si>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</si>
  <si>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</si>
  <si>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</si>
  <si>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</si>
  <si>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</si>
  <si>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</si>
  <si>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</si>
  <si>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</si>
  <si>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</si>
  <si>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</si>
  <si>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</si>
  <si>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</si>
  <si>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</si>
  <si>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</si>
  <si>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</si>
  <si>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</si>
  <si>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</si>
  <si>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</si>
  <si>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</si>
  <si>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</si>
  <si>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</si>
  <si>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</si>
  <si>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</si>
  <si>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</si>
  <si>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</si>
  <si>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</si>
  <si>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</si>
  <si>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</si>
  <si>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</si>
  <si>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</si>
  <si>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</si>
  <si>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</si>
  <si>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</si>
  <si>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</si>
  <si>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</si>
  <si>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</si>
  <si>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</si>
  <si>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</si>
  <si>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</si>
  <si>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</si>
  <si>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</si>
  <si>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</si>
  <si>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</si>
  <si>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</si>
  <si>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</si>
  <si>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</si>
  <si>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</si>
  <si>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</si>
  <si>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</si>
  <si>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</si>
  <si>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</si>
  <si>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</si>
  <si>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</si>
  <si>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</si>
  <si>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</si>
  <si>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</si>
  <si>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</si>
  <si>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</si>
  <si>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</si>
  <si>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</si>
  <si>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</si>
  <si>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</si>
  <si>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</si>
  <si>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</si>
  <si>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</si>
  <si>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</si>
  <si>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</si>
  <si>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</si>
  <si>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</si>
  <si>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</si>
  <si>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</si>
  <si>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</si>
  <si>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</si>
  <si>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</si>
  <si>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</si>
  <si>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</si>
  <si>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</si>
  <si>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</si>
  <si>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</si>
  <si>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</si>
  <si>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</si>
  <si>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</si>
  <si>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</si>
  <si>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</si>
  <si>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</si>
  <si>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</si>
  <si>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</si>
  <si>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</si>
  <si>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</si>
  <si>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</si>
  <si>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</si>
  <si>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</si>
  <si>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</si>
  <si>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</si>
  <si>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</si>
  <si>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</si>
  <si>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</si>
  <si>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</si>
  <si>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</si>
  <si>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</si>
  <si>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</si>
  <si>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</si>
  <si>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</si>
  <si>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</si>
  <si>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</si>
  <si>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</si>
  <si>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</si>
  <si>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</si>
  <si>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</si>
  <si>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</si>
  <si>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</si>
  <si>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</si>
  <si>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</si>
  <si>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</si>
  <si>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</si>
  <si>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</si>
  <si>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</si>
  <si>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</si>
  <si>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</si>
  <si>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</si>
  <si>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</si>
  <si>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</si>
  <si>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</si>
  <si>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</si>
  <si>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</si>
  <si>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</si>
  <si>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</si>
  <si>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</si>
  <si>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</si>
  <si>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</si>
  <si>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</si>
  <si>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</si>
  <si>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</si>
  <si>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</si>
  <si>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</si>
  <si>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</si>
  <si>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</si>
  <si>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</si>
  <si>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</si>
  <si>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</si>
  <si>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</si>
  <si>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</si>
  <si>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</si>
  <si>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</si>
  <si>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</si>
  <si>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</si>
  <si>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</si>
  <si>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</si>
  <si>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</si>
  <si>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</si>
  <si>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</si>
  <si>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</si>
  <si>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</si>
  <si>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</si>
  <si>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</si>
  <si>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</si>
  <si>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</si>
  <si>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</si>
  <si>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</si>
  <si>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</si>
  <si>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</si>
  <si>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</si>
  <si>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</si>
  <si>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</si>
  <si>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</si>
  <si>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</si>
  <si>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</si>
  <si>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</si>
  <si>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</si>
  <si>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</si>
  <si>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</si>
  <si>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</si>
  <si>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</si>
  <si>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</si>
  <si>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</si>
  <si>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</si>
  <si>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</si>
  <si>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</si>
  <si>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</si>
  <si>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</si>
  <si>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</si>
  <si>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</si>
  <si>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</si>
  <si>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</si>
  <si>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</si>
  <si>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</si>
  <si>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</si>
  <si>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</si>
  <si>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</si>
  <si>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</si>
  <si>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</si>
  <si>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</si>
  <si>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</si>
  <si>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</si>
  <si>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</si>
  <si>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</si>
  <si>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</si>
  <si>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</si>
  <si>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</si>
  <si>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</si>
  <si>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</si>
  <si>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</si>
  <si>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</si>
  <si>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</si>
  <si>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</si>
  <si>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</si>
  <si>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</si>
  <si>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</si>
  <si>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</si>
  <si>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</si>
  <si>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</si>
  <si>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</si>
  <si>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</si>
  <si>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</si>
  <si>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</si>
  <si>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</si>
  <si>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</si>
  <si>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</si>
  <si>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</si>
  <si>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</si>
  <si>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</si>
  <si>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</si>
  <si>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</si>
  <si>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</si>
  <si>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</si>
  <si>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</si>
  <si>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</si>
  <si>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</si>
  <si>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</si>
  <si>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</si>
  <si>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</si>
  <si>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</si>
  <si>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</si>
  <si>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</si>
  <si>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</si>
  <si>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</si>
  <si>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</si>
  <si>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</si>
  <si>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</si>
  <si>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</si>
  <si>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</si>
  <si>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</si>
  <si>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</si>
  <si>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</si>
  <si>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</si>
  <si>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</si>
  <si>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</si>
  <si>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</si>
  <si>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</si>
  <si>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</si>
  <si>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</si>
  <si>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</si>
  <si>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</si>
  <si>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</si>
  <si>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</si>
  <si>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</si>
  <si>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</si>
  <si>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</si>
  <si>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</si>
  <si>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</si>
  <si>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</si>
  <si>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</si>
  <si>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</si>
  <si>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</si>
  <si>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</si>
  <si>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</si>
  <si>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</si>
  <si>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</si>
  <si>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</si>
  <si>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</si>
  <si>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</si>
  <si>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</si>
  <si>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</si>
  <si>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</si>
  <si>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</si>
  <si>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</si>
  <si>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</si>
  <si>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</si>
  <si>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</si>
  <si>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</si>
  <si>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</si>
  <si>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</si>
  <si>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</si>
  <si>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</si>
  <si>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</si>
  <si>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</si>
  <si>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</si>
  <si>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</si>
  <si>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</si>
  <si>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</si>
  <si>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</si>
  <si>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</si>
  <si>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</si>
  <si>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</si>
  <si>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</si>
  <si>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</si>
  <si>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</si>
  <si>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</si>
  <si>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</si>
  <si>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</si>
  <si>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</si>
  <si>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</si>
  <si>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</si>
  <si>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</si>
  <si>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</si>
  <si>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</si>
  <si>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</si>
  <si>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</si>
  <si>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</si>
  <si>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</si>
  <si>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</si>
  <si>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</si>
  <si>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</si>
  <si>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</si>
  <si>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</si>
  <si>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</si>
  <si>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</si>
  <si>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</si>
  <si>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</si>
  <si>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</si>
  <si>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</si>
  <si>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</si>
  <si>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</si>
  <si>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</si>
  <si>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</si>
  <si>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</si>
  <si>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</si>
  <si>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</si>
  <si>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</si>
  <si>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</si>
  <si>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</si>
  <si>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</si>
  <si>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</si>
  <si>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</si>
  <si>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</si>
  <si>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</si>
  <si>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</si>
  <si>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</si>
  <si>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</si>
  <si>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</si>
  <si>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</si>
  <si>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</si>
  <si>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</si>
  <si>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</si>
  <si>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</si>
  <si>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</si>
  <si>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</si>
  <si>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</si>
  <si>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</si>
  <si>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</si>
  <si>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</si>
  <si>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</si>
  <si>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</si>
  <si>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</si>
  <si>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</si>
  <si>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</si>
  <si>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</si>
  <si>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</si>
  <si>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</si>
  <si>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</si>
  <si>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</si>
  <si>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</si>
  <si>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</si>
  <si>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</si>
  <si>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</si>
  <si>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</si>
  <si>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</si>
  <si>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</si>
  <si>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</si>
  <si>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</si>
  <si>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</si>
  <si>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</si>
  <si>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</si>
  <si>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</si>
  <si>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</si>
  <si>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</si>
  <si>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</si>
  <si>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</si>
  <si>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</si>
  <si>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</si>
  <si>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</si>
  <si>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</si>
  <si>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</si>
  <si>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</si>
  <si>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</si>
  <si>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</si>
  <si>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</si>
  <si>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</si>
  <si>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</si>
  <si>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</si>
  <si>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</si>
  <si>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</si>
  <si>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</si>
  <si>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</si>
  <si>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</si>
  <si>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</si>
  <si>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</si>
  <si>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</si>
  <si>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</si>
  <si>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</si>
  <si>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</si>
  <si>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</si>
  <si>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</si>
  <si>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</si>
  <si>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</si>
  <si>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</si>
  <si>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</si>
  <si>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</si>
  <si>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</si>
  <si>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</si>
  <si>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</si>
  <si>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</si>
  <si>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</si>
  <si>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</si>
  <si>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</si>
  <si>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</si>
  <si>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</si>
  <si>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</si>
  <si>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</si>
  <si>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</si>
  <si>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</si>
  <si>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</si>
  <si>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</si>
  <si>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</si>
  <si>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</si>
  <si>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</si>
  <si>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</si>
  <si>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</si>
  <si>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</si>
  <si>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</si>
  <si>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</si>
  <si>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</si>
  <si>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</si>
  <si>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</si>
  <si>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</si>
  <si>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</si>
  <si>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</si>
  <si>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</si>
  <si>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</si>
  <si>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</si>
  <si>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</si>
  <si>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</si>
  <si>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</si>
  <si>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</si>
  <si>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</si>
  <si>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</si>
  <si>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</si>
  <si>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</si>
  <si>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</si>
  <si>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</si>
  <si>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</si>
  <si>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</si>
  <si>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</si>
  <si>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</si>
  <si>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</si>
  <si>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</si>
  <si>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</si>
  <si>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</si>
  <si>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</si>
  <si>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</si>
  <si>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</si>
  <si>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</si>
  <si>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</si>
  <si>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</si>
  <si>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</si>
  <si>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</si>
  <si>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</si>
  <si>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</si>
  <si>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</si>
  <si>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</si>
  <si>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</si>
  <si>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</si>
  <si>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</si>
  <si>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</si>
  <si>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</si>
  <si>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</si>
  <si>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</si>
  <si>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</si>
  <si>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</si>
  <si>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</si>
  <si>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</si>
  <si>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</si>
  <si>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</si>
  <si>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</si>
  <si>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</si>
  <si>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</si>
  <si>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</si>
  <si>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</si>
  <si>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</si>
  <si>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</si>
  <si>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</si>
  <si>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</si>
  <si>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</si>
  <si>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</si>
  <si>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</si>
  <si>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</si>
  <si>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</si>
  <si>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</si>
  <si>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</si>
  <si>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</si>
  <si>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</si>
  <si>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</si>
  <si>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</si>
  <si>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</si>
  <si>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</si>
  <si>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</si>
  <si>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</si>
  <si>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</si>
  <si>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</si>
  <si>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</si>
  <si>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</si>
  <si>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</si>
  <si>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</si>
  <si>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</si>
  <si>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</si>
  <si>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</si>
  <si>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</si>
  <si>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</si>
  <si>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</si>
  <si>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</si>
  <si>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</si>
  <si>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</si>
  <si>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</si>
  <si>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</si>
  <si>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</si>
  <si>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</si>
  <si>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</si>
  <si>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</si>
  <si>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</si>
  <si>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</si>
  <si>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</si>
  <si>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</si>
  <si>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</si>
  <si>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</si>
  <si>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</si>
  <si>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</si>
  <si>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</si>
  <si>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</si>
  <si>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</si>
  <si>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</si>
  <si>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</si>
  <si>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</si>
  <si>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</si>
  <si>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</si>
  <si>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</si>
  <si>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</si>
  <si>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</si>
  <si>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</si>
  <si>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</si>
  <si>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</si>
  <si>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</si>
  <si>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</si>
  <si>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</si>
  <si>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</si>
  <si>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</si>
  <si>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</si>
  <si>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</si>
  <si>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</si>
  <si>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</si>
  <si>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</si>
  <si>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</si>
  <si>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</si>
  <si>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</si>
  <si>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</si>
  <si>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</si>
  <si>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</si>
  <si>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</si>
  <si>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</si>
  <si>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</si>
  <si>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</si>
  <si>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</si>
  <si>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</si>
  <si>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</si>
  <si>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</si>
  <si>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</si>
  <si>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</si>
  <si>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</si>
  <si>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</si>
  <si>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</si>
  <si>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</si>
  <si>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</si>
  <si>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</si>
  <si>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</si>
  <si>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</si>
  <si>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</si>
  <si>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</si>
  <si>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</si>
  <si>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</si>
  <si>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</si>
  <si>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</si>
  <si>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</si>
  <si>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</si>
  <si>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</si>
  <si>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</si>
  <si>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</si>
  <si>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</si>
  <si>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</si>
  <si>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</si>
  <si>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</si>
  <si>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</si>
  <si>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</si>
  <si>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</si>
  <si>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</si>
  <si>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</si>
  <si>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</si>
  <si>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</si>
  <si>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</si>
  <si>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</si>
  <si>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</si>
  <si>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</si>
  <si>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</si>
  <si>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</si>
  <si>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</si>
  <si>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</si>
  <si>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</si>
  <si>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</si>
  <si>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</si>
  <si>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</si>
  <si>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</si>
  <si>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</si>
  <si>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</si>
  <si>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</si>
  <si>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</si>
  <si>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</si>
  <si>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</si>
  <si>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</si>
  <si>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</si>
  <si>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</si>
  <si>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</si>
  <si>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</si>
  <si>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</si>
  <si>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</si>
  <si>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</si>
  <si>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</si>
  <si>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</si>
  <si>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</si>
  <si>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</si>
  <si>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</si>
  <si>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</si>
  <si>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</si>
  <si>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</si>
  <si>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</si>
  <si>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</si>
  <si>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</si>
  <si>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</si>
  <si>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</si>
  <si>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</si>
  <si>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</si>
  <si>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</si>
  <si>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</si>
  <si>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</si>
  <si>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</si>
  <si>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</si>
  <si>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</si>
  <si>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</si>
  <si>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</si>
  <si>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</si>
  <si>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</si>
  <si>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</si>
  <si>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</si>
  <si>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</si>
  <si>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</si>
  <si>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</si>
  <si>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</si>
  <si>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</si>
  <si>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</si>
  <si>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</si>
  <si>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</si>
  <si>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</si>
  <si>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</si>
  <si>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</si>
  <si>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</si>
  <si>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</si>
  <si>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</si>
  <si>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</si>
  <si>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</si>
  <si>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</si>
  <si>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</si>
  <si>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</si>
  <si>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</si>
  <si>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</si>
  <si>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</si>
  <si>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</si>
  <si>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</si>
  <si>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</si>
  <si>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</si>
  <si>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</si>
  <si>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</si>
  <si>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</si>
  <si>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</si>
  <si>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</si>
  <si>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</si>
  <si>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</si>
  <si>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</si>
  <si>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</si>
  <si>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</si>
  <si>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</si>
  <si>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</si>
  <si>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</si>
  <si>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</si>
  <si>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</si>
  <si>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</si>
  <si>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</si>
  <si>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</si>
  <si>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</si>
  <si>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</si>
  <si>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</si>
  <si>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</si>
  <si>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</si>
  <si>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</si>
  <si>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</si>
  <si>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</si>
  <si>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</si>
  <si>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</si>
  <si>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</si>
  <si>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</si>
  <si>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</si>
  <si>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</si>
  <si>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</si>
  <si>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</si>
  <si>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</si>
  <si>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</si>
  <si>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</si>
  <si>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</si>
  <si>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</si>
  <si>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</si>
  <si>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</si>
  <si>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</si>
  <si>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</si>
  <si>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</si>
  <si>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</si>
  <si>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</si>
  <si>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</si>
  <si>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</si>
  <si>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</si>
  <si>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</si>
  <si>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</si>
  <si>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</si>
  <si>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</si>
  <si>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</si>
  <si>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</si>
  <si>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</si>
  <si>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</si>
  <si>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</si>
  <si>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</si>
  <si>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</si>
  <si>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</si>
  <si>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</si>
  <si>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</si>
  <si>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</si>
  <si>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</si>
  <si>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</si>
  <si>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</si>
  <si>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</si>
  <si>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</si>
  <si>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</si>
  <si>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</si>
  <si>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</si>
  <si>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</si>
  <si>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</si>
  <si>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</si>
  <si>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</si>
  <si>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</si>
  <si>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</si>
  <si>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</si>
  <si>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</si>
  <si>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</si>
  <si>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</si>
  <si>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</si>
  <si>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</si>
  <si>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</si>
  <si>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</si>
  <si>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</si>
  <si>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</si>
  <si>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</si>
  <si>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</si>
  <si>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</si>
  <si>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</si>
  <si>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</si>
  <si>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</si>
  <si>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</si>
  <si>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</si>
  <si>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</si>
  <si>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</si>
  <si>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</si>
  <si>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</si>
  <si>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</si>
  <si>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</si>
  <si>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</si>
  <si>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</si>
  <si>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</si>
  <si>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</si>
  <si>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</si>
  <si>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</si>
  <si>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</si>
  <si>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</si>
  <si>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</si>
  <si>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</si>
  <si>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</si>
  <si>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</si>
  <si>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</si>
  <si>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</si>
  <si>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</si>
  <si>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</si>
  <si>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</si>
  <si>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</si>
  <si>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</si>
  <si>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</si>
  <si>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</si>
  <si>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</si>
  <si>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</si>
  <si>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</si>
  <si>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</si>
  <si>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</si>
  <si>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</si>
  <si>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</si>
  <si>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</si>
  <si>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</si>
  <si>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</si>
  <si>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</si>
  <si>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</si>
  <si>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</si>
  <si>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</si>
  <si>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</si>
  <si>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</si>
  <si>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</si>
  <si>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</si>
  <si>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</si>
  <si>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</si>
  <si>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</si>
  <si>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</si>
  <si>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</si>
  <si>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</si>
  <si>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</si>
  <si>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</si>
  <si>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</si>
  <si>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</si>
  <si>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</si>
  <si>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</si>
  <si>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</si>
  <si>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</si>
  <si>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</si>
  <si>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</si>
  <si>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</si>
  <si>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</si>
  <si>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</si>
  <si>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</si>
  <si>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</si>
  <si>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</si>
  <si>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</si>
  <si>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</si>
  <si>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</si>
  <si>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</si>
  <si>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</si>
  <si>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</si>
  <si>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</si>
  <si>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</si>
  <si>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</si>
  <si>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</si>
  <si>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</si>
  <si>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</si>
  <si>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</si>
  <si>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</si>
  <si>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</si>
  <si>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</si>
  <si>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</si>
  <si>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</si>
  <si>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</si>
  <si>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</si>
  <si>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</si>
  <si>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</si>
  <si>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</si>
  <si>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</si>
  <si>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</si>
  <si>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</si>
  <si>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</si>
  <si>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</si>
  <si>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</si>
  <si>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</si>
  <si>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</si>
  <si>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</si>
  <si>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</si>
  <si>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</si>
  <si>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</si>
  <si>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</si>
  <si>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</si>
  <si>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</si>
  <si>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</si>
  <si>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</si>
  <si>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</si>
  <si>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</si>
  <si>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</si>
  <si>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</si>
  <si>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</si>
  <si>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</si>
  <si>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</si>
  <si>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</si>
  <si>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</si>
  <si>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</si>
  <si>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</si>
  <si>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</si>
  <si>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</si>
  <si>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</si>
  <si>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</si>
  <si>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</si>
  <si>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</si>
  <si>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</si>
  <si>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</si>
  <si>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</si>
  <si>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</si>
  <si>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</si>
  <si>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</si>
  <si>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</si>
  <si>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</si>
  <si>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</si>
  <si>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</si>
  <si>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</si>
  <si>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</si>
  <si>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</si>
  <si>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</si>
  <si>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</si>
  <si>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</si>
  <si>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</si>
  <si>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</si>
  <si>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</si>
  <si>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</si>
  <si>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</si>
  <si>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</si>
  <si>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</si>
  <si>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</si>
  <si>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</si>
  <si>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</si>
  <si>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</si>
  <si>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</si>
  <si>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</si>
  <si>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</si>
  <si>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</si>
  <si>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</si>
  <si>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</si>
  <si>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</si>
  <si>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</si>
  <si>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</si>
  <si>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</si>
  <si>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</si>
  <si>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</si>
  <si>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</si>
  <si>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</si>
  <si>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</si>
  <si>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</si>
  <si>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</si>
  <si>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</si>
  <si>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</si>
  <si>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</si>
  <si>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</si>
  <si>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</si>
  <si>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</si>
  <si>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</si>
  <si>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</si>
  <si>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</si>
  <si>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</si>
  <si>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</si>
  <si>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</si>
  <si>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</si>
  <si>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</si>
  <si>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</si>
  <si>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</si>
  <si>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</si>
  <si>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</si>
  <si>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</si>
  <si>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</si>
  <si>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</si>
  <si>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</si>
  <si>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</si>
  <si>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</si>
  <si>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</si>
  <si>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</si>
  <si>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</si>
  <si>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</si>
  <si>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</si>
  <si>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</si>
  <si>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</si>
  <si>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</si>
  <si>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</si>
  <si>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</si>
  <si>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</si>
  <si>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</si>
  <si>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</si>
  <si>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</si>
  <si>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</si>
  <si>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</si>
  <si>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</si>
  <si>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</si>
  <si>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</si>
  <si>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</si>
  <si>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</si>
  <si>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</si>
  <si>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</si>
  <si>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</si>
  <si>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</si>
  <si>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</si>
  <si>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</si>
  <si>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</si>
  <si>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</si>
  <si>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</si>
  <si>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</si>
  <si>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</si>
  <si>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</si>
  <si>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</si>
  <si>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</si>
  <si>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</si>
  <si>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</si>
  <si>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</si>
  <si>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</si>
  <si>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</si>
  <si>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</si>
  <si>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</si>
  <si>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</si>
  <si>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</si>
  <si>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</si>
  <si>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</si>
  <si>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</si>
  <si>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</si>
  <si>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</si>
  <si>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</si>
  <si>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</si>
  <si>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</si>
  <si>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</si>
  <si>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</si>
  <si>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</si>
  <si>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</si>
  <si>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</si>
  <si>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</si>
  <si>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</si>
  <si>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</si>
  <si>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</si>
  <si>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</si>
  <si>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</si>
  <si>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</si>
  <si>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</si>
  <si>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</si>
  <si>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</si>
  <si>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</si>
  <si>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</si>
  <si>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</si>
  <si>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</si>
  <si>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</si>
  <si>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</si>
  <si>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</si>
  <si>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</si>
  <si>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</si>
  <si>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</si>
  <si>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</si>
  <si>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</si>
  <si>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</si>
  <si>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</si>
  <si>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</si>
  <si>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</si>
  <si>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</si>
  <si>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</si>
  <si>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</si>
  <si>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</si>
  <si>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</si>
  <si>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</si>
  <si>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</si>
  <si>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</si>
  <si>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</si>
  <si>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</si>
  <si>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</si>
  <si>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</si>
  <si>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</si>
  <si>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</si>
  <si>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</si>
  <si>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</si>
  <si>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</si>
  <si>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</si>
  <si>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</si>
  <si>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</si>
  <si>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</si>
  <si>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</si>
  <si>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</si>
  <si>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</si>
  <si>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</si>
  <si>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</si>
  <si>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</si>
  <si>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</si>
  <si>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</si>
  <si>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</si>
  <si>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</si>
  <si>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</si>
  <si>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</si>
  <si>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</si>
  <si>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</si>
  <si>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</si>
  <si>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</si>
  <si>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</si>
  <si>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</si>
  <si>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</si>
  <si>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</si>
  <si>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</si>
  <si>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</si>
  <si>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</si>
  <si>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</si>
  <si>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</si>
  <si>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</si>
  <si>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</si>
  <si>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</si>
  <si>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</si>
  <si>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</si>
  <si>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</si>
  <si>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</si>
  <si>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</si>
  <si>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</si>
  <si>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</si>
  <si>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</si>
  <si>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</si>
  <si>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</si>
  <si>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</si>
  <si>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</si>
  <si>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</si>
  <si>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</si>
  <si>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</si>
  <si>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</si>
  <si>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</si>
  <si>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</si>
  <si>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</si>
  <si>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</si>
  <si>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</si>
  <si>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</si>
  <si>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</si>
  <si>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</si>
  <si>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</si>
  <si>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</si>
  <si>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</si>
  <si>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</si>
  <si>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</si>
  <si>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</si>
  <si>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</si>
  <si>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</si>
  <si>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</si>
  <si>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</si>
  <si>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</si>
  <si>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</si>
  <si>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</si>
  <si>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</si>
  <si>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</si>
  <si>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</si>
  <si>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</si>
  <si>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</si>
  <si>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</si>
  <si>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</si>
  <si>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</si>
  <si>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</si>
  <si>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</si>
  <si>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</si>
  <si>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</si>
  <si>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</si>
  <si>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</si>
  <si>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</si>
  <si>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</si>
  <si>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</si>
  <si>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</si>
  <si>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</si>
  <si>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</si>
  <si>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</si>
  <si>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</si>
  <si>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</si>
  <si>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</si>
  <si>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</si>
  <si>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</si>
  <si>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</si>
  <si>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</si>
  <si>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</si>
  <si>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</si>
  <si>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</si>
  <si>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</si>
  <si>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</si>
  <si>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</si>
  <si>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</si>
  <si>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</si>
  <si>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</si>
  <si>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</si>
  <si>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</si>
  <si>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</si>
  <si>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</si>
  <si>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</si>
  <si>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</si>
  <si>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</si>
  <si>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</si>
  <si>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</si>
  <si>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</si>
  <si>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</si>
  <si>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</si>
  <si>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</si>
  <si>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</si>
  <si>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</si>
  <si>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</si>
  <si>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</si>
  <si>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</si>
  <si>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</si>
  <si>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</si>
  <si>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</si>
  <si>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</si>
  <si>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</si>
  <si>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</si>
  <si>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</si>
  <si>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</si>
  <si>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</si>
  <si>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</si>
  <si>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</si>
  <si>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</si>
  <si>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</si>
  <si>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</si>
  <si>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</si>
  <si>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</si>
  <si>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</si>
  <si>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</si>
  <si>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</si>
  <si>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</si>
  <si>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</si>
  <si>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</si>
  <si>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</si>
  <si>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</si>
  <si>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</si>
  <si>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</si>
  <si>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</si>
  <si>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</si>
  <si>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</si>
  <si>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</si>
  <si>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</si>
  <si>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</si>
  <si>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</si>
  <si>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</si>
  <si>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</si>
  <si>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</si>
  <si>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</si>
  <si>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</si>
  <si>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</si>
  <si>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</si>
  <si>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</si>
  <si>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</si>
  <si>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</si>
  <si>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</si>
  <si>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</si>
  <si>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</si>
  <si>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</si>
  <si>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</si>
  <si>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</si>
  <si>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</si>
  <si>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</si>
  <si>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</si>
  <si>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</si>
  <si>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</si>
  <si>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</si>
  <si>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</si>
  <si>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</si>
  <si>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</si>
  <si>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</si>
  <si>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</si>
  <si>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</si>
  <si>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</si>
  <si>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</si>
  <si>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</si>
  <si>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</si>
  <si>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</si>
  <si>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</si>
  <si>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</si>
  <si>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</si>
  <si>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</si>
  <si>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</si>
  <si>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</si>
  <si>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</si>
  <si>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</si>
  <si>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</si>
  <si>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</si>
  <si>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</si>
  <si>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</si>
  <si>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</si>
  <si>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</si>
  <si>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</si>
  <si>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</si>
  <si>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</si>
  <si>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</si>
  <si>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</si>
  <si>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</si>
  <si>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</si>
  <si>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</si>
  <si>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</si>
  <si>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</si>
  <si>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</si>
  <si>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</si>
  <si>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</si>
  <si>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</si>
  <si>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</si>
  <si>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</si>
  <si>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</si>
  <si>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</si>
  <si>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</si>
  <si>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</si>
  <si>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</si>
  <si>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</si>
  <si>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</si>
  <si>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</si>
  <si>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</si>
  <si>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</si>
  <si>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</si>
  <si>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</si>
  <si>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</si>
  <si>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</si>
  <si>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</si>
  <si>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</si>
  <si>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</si>
  <si>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</si>
  <si>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</si>
  <si>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</si>
  <si>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</si>
  <si>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</si>
  <si>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</si>
  <si>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</si>
  <si>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</si>
  <si>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</si>
  <si>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</si>
  <si>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</si>
  <si>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</si>
  <si>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</si>
  <si>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</si>
  <si>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</si>
  <si>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</si>
  <si>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</si>
  <si>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</si>
  <si>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</si>
  <si>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</si>
  <si>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</si>
  <si>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</si>
  <si>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</si>
  <si>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</si>
  <si>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</si>
  <si>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</si>
  <si>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</si>
  <si>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</si>
  <si>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</si>
  <si>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</si>
  <si>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</si>
  <si>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</si>
  <si>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</si>
  <si>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</si>
  <si>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</si>
  <si>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</si>
  <si>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</si>
  <si>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</si>
  <si>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</si>
  <si>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</si>
  <si>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</si>
  <si>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</si>
  <si>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</si>
  <si>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</si>
  <si>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</si>
  <si>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</si>
  <si>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</si>
  <si>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</si>
  <si>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</si>
  <si>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</si>
  <si>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</si>
  <si>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</si>
  <si>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</si>
  <si>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</si>
  <si>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</si>
  <si>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</si>
  <si>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</si>
  <si>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</si>
  <si>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</si>
  <si>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</si>
  <si>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</si>
  <si>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</si>
  <si>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</si>
  <si>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</si>
  <si>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</si>
  <si>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</si>
  <si>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</si>
  <si>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</si>
  <si>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</si>
  <si>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</si>
  <si>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</si>
  <si>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</si>
  <si>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</si>
  <si>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</si>
  <si>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</si>
  <si>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</si>
  <si>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</si>
  <si>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</si>
  <si>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</si>
  <si>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</si>
  <si>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</si>
  <si>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</si>
  <si>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</si>
  <si>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</si>
  <si>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</si>
  <si>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</si>
  <si>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</si>
  <si>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</si>
  <si>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</si>
  <si>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</si>
  <si>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</si>
  <si>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</si>
  <si>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</si>
  <si>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</si>
  <si>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</si>
  <si>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</si>
  <si>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</si>
  <si>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</si>
  <si>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</si>
  <si>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</si>
  <si>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</si>
  <si>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</si>
  <si>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</si>
  <si>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</si>
  <si>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</si>
  <si>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</si>
  <si>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</si>
  <si>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</si>
  <si>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</si>
  <si>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</si>
  <si>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</si>
  <si>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</si>
  <si>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</si>
  <si>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</si>
  <si>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</si>
  <si>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</si>
  <si>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</si>
  <si>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</si>
  <si>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</si>
  <si>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</si>
  <si>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</si>
  <si>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</si>
  <si>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</si>
  <si>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</si>
  <si>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</si>
  <si>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</si>
  <si>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</si>
  <si>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</si>
  <si>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</si>
  <si>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</si>
  <si>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</si>
  <si>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</si>
  <si>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</si>
  <si>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</si>
  <si>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</si>
  <si>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</si>
  <si>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</si>
  <si>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</si>
  <si>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</si>
  <si>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</si>
  <si>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</si>
  <si>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</si>
  <si>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</si>
  <si>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</si>
  <si>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</si>
  <si>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</si>
  <si>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</si>
  <si>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</si>
  <si>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</si>
  <si>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</si>
  <si>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</si>
  <si>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</si>
  <si>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</si>
  <si>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</si>
  <si>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</si>
  <si>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</si>
  <si>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</si>
  <si>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</si>
  <si>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</si>
  <si>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</si>
  <si>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</si>
  <si>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</si>
  <si>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</si>
  <si>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</si>
  <si>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</si>
  <si>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</si>
  <si>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</si>
  <si>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</si>
  <si>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</si>
  <si>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</si>
  <si>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</si>
  <si>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</si>
  <si>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</si>
  <si>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</si>
  <si>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</si>
  <si>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</si>
  <si>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</si>
  <si>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</si>
  <si>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</si>
  <si>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</si>
  <si>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</si>
  <si>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</si>
  <si>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</si>
  <si>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</si>
  <si>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</si>
  <si>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</si>
  <si>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</si>
  <si>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</si>
  <si>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</si>
  <si>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</si>
  <si>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</si>
  <si>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</si>
  <si>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</si>
  <si>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</si>
  <si>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</si>
  <si>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</si>
  <si>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</si>
  <si>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</si>
  <si>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</si>
  <si>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</si>
  <si>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</si>
  <si>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</si>
  <si>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</si>
  <si>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</si>
  <si>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</si>
  <si>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</si>
  <si>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</si>
  <si>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</si>
  <si>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</si>
  <si>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</si>
  <si>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</si>
  <si>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</si>
  <si>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</si>
  <si>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</si>
  <si>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</si>
  <si>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</si>
  <si>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</si>
  <si>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</si>
  <si>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</si>
  <si>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</si>
  <si>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</si>
  <si>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</si>
  <si>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</si>
  <si>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</si>
  <si>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</si>
  <si>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</si>
  <si>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</si>
  <si>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</si>
  <si>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</si>
  <si>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</si>
  <si>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</si>
  <si>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</si>
  <si>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</si>
  <si>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</si>
  <si>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</si>
  <si>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</si>
  <si>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</si>
  <si>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</si>
  <si>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</si>
  <si>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</si>
  <si>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</si>
  <si>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</si>
  <si>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</si>
  <si>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</si>
  <si>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</si>
  <si>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</si>
  <si>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</si>
  <si>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</si>
  <si>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</si>
  <si>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</si>
  <si>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</si>
  <si>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</si>
  <si>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</si>
  <si>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</si>
  <si>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</si>
  <si>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</si>
  <si>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</si>
  <si>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</si>
  <si>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</si>
  <si>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</si>
  <si>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</si>
  <si>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</si>
  <si>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</si>
  <si>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</si>
  <si>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</si>
  <si>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</si>
  <si>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</si>
  <si>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</si>
  <si>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</si>
  <si>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</si>
  <si>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</si>
  <si>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</si>
  <si>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</si>
  <si>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</si>
  <si>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</si>
  <si>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</si>
  <si>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</si>
  <si>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</si>
  <si>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</si>
  <si>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</si>
  <si>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</si>
  <si>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</si>
  <si>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</si>
  <si>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</si>
  <si>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</si>
  <si>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</si>
  <si>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</si>
  <si>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</si>
  <si>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</si>
  <si>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</si>
  <si>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</si>
  <si>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08-12-2023 00:00:00</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</si>
  <si>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</si>
  <si>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</si>
  <si>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</si>
  <si>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</si>
  <si>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</si>
  <si>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</si>
  <si>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</si>
  <si>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</si>
  <si>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</si>
  <si>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</si>
  <si>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</si>
  <si>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</si>
  <si>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</si>
  <si>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</si>
  <si>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</si>
  <si>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</si>
  <si>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</si>
  <si>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</si>
  <si>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</si>
  <si>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</si>
  <si>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</si>
  <si>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</si>
  <si>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</si>
  <si>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</si>
  <si>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</si>
  <si>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</si>
  <si>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</si>
  <si>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</si>
  <si>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</si>
  <si>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</si>
  <si>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</si>
  <si>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</si>
  <si>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</si>
  <si>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</si>
  <si>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</si>
  <si>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</si>
  <si>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</si>
  <si>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</si>
  <si>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</si>
  <si>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</si>
  <si>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</si>
  <si>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</si>
  <si>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</si>
  <si>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</si>
  <si>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</si>
  <si>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</si>
  <si>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</si>
  <si>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</si>
  <si>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</si>
  <si>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</si>
  <si>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</si>
  <si>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</si>
  <si>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</si>
  <si>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</si>
  <si>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</si>
  <si>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</si>
  <si>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</si>
  <si>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</si>
  <si>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</si>
  <si>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</si>
  <si>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</si>
  <si>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</si>
  <si>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</si>
  <si>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</si>
  <si>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</si>
  <si>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</si>
  <si>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</si>
  <si>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</si>
  <si>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</si>
  <si>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</si>
  <si>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</si>
  <si>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</si>
  <si>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</si>
  <si>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</si>
  <si>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</si>
  <si>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</si>
  <si>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</si>
  <si>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</si>
  <si>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</si>
  <si>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</si>
  <si>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</si>
  <si>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</si>
  <si>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</si>
  <si>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</si>
  <si>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</si>
  <si>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</si>
  <si>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</si>
  <si>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</si>
  <si>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</si>
  <si>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</si>
  <si>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</si>
  <si>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</si>
  <si>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</si>
  <si>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</si>
  <si>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</si>
  <si>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</si>
  <si>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</si>
  <si>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</si>
  <si>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</si>
  <si>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</si>
  <si>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</si>
  <si>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</si>
  <si>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</si>
  <si>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</si>
  <si>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</si>
  <si>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</si>
  <si>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</si>
  <si>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</si>
  <si>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</si>
  <si>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</si>
  <si>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</si>
  <si>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</si>
  <si>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</si>
  <si>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</si>
  <si>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</si>
  <si>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</si>
  <si>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</si>
  <si>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</si>
  <si>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</si>
  <si>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</si>
  <si>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</si>
  <si>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</si>
  <si>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</si>
  <si>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</si>
  <si>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</si>
  <si>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</si>
  <si>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</si>
  <si>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</si>
  <si>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</si>
  <si>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</si>
  <si>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</si>
  <si>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</si>
  <si>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</si>
  <si>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</si>
  <si>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</si>
  <si>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</si>
  <si>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</si>
  <si>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</si>
  <si>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</si>
  <si>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</si>
  <si>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</si>
  <si>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</si>
  <si>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</si>
  <si>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</si>
  <si>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</si>
  <si>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</si>
  <si>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</si>
  <si>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</si>
  <si>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</si>
  <si>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</si>
  <si>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</si>
  <si>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</si>
  <si>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</si>
  <si>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</si>
  <si>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</si>
  <si>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</si>
  <si>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</si>
  <si>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</si>
  <si>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</si>
  <si>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</si>
  <si>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</si>
  <si>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</si>
  <si>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</si>
  <si>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</si>
  <si>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</si>
  <si>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</si>
  <si>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</si>
  <si>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</si>
  <si>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</si>
  <si>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</si>
  <si>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</si>
  <si>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</si>
  <si>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</si>
  <si>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</si>
  <si>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</si>
  <si>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</si>
  <si>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</si>
  <si>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</si>
  <si>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</si>
  <si>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</si>
  <si>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</si>
  <si>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</si>
  <si>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</si>
  <si>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</si>
  <si>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</si>
  <si>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</si>
  <si>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</si>
  <si>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</si>
  <si>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</si>
  <si>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</si>
  <si>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</si>
  <si>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</si>
  <si>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</si>
  <si>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</si>
  <si>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</si>
  <si>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</si>
  <si>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</si>
  <si>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</si>
  <si>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</si>
  <si>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</si>
  <si>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</si>
  <si>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</si>
  <si>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</si>
  <si>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</si>
  <si>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</si>
  <si>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</si>
  <si>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</si>
  <si>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</si>
  <si>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</si>
  <si>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</si>
  <si>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</si>
  <si>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</si>
  <si>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</si>
  <si>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</si>
  <si>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</si>
  <si>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</si>
  <si>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</si>
  <si>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</si>
  <si>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</si>
  <si>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</si>
  <si>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</si>
  <si>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</si>
  <si>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</si>
  <si>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</si>
  <si>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</si>
  <si>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</si>
  <si>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</si>
  <si>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</si>
  <si>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</si>
  <si>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</si>
  <si>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</si>
  <si>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</si>
  <si>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</si>
  <si>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</si>
  <si>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</si>
  <si>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</si>
  <si>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</si>
  <si>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</si>
  <si>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</si>
  <si>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</si>
  <si>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</si>
  <si>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</si>
  <si>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</si>
  <si>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</si>
  <si>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</si>
  <si>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</si>
  <si>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</si>
  <si>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</si>
  <si>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</si>
  <si>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</si>
  <si>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</si>
  <si>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</si>
  <si>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</si>
  <si>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</si>
  <si>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</si>
  <si>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</si>
  <si>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</si>
  <si>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</si>
  <si>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</si>
  <si>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</si>
  <si>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</si>
  <si>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</si>
  <si>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</si>
  <si>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</si>
  <si>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</si>
  <si>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</si>
  <si>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</si>
  <si>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</si>
  <si>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</si>
  <si>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</si>
  <si>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</si>
  <si>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</si>
  <si>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</si>
  <si>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</si>
  <si>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</si>
  <si>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</si>
  <si>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</si>
  <si>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</si>
  <si>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</si>
  <si>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</si>
  <si>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</si>
  <si>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</si>
  <si>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</si>
  <si>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</si>
  <si>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</si>
  <si>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</si>
  <si>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</si>
  <si>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</si>
  <si>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</si>
  <si>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</si>
  <si>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</si>
  <si>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</si>
  <si>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</si>
  <si>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</si>
  <si>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</si>
  <si>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</si>
  <si>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</si>
  <si>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</si>
  <si>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</si>
  <si>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</si>
  <si>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</si>
  <si>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</si>
  <si>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</si>
  <si>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</si>
  <si>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</si>
  <si>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</si>
  <si>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</si>
  <si>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</si>
  <si>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</si>
  <si>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</si>
  <si>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</si>
  <si>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</si>
  <si>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</si>
  <si>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</si>
  <si>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</si>
  <si>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</si>
  <si>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</si>
  <si>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</si>
  <si>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</si>
  <si>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</si>
  <si>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</si>
  <si>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</si>
  <si>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</si>
  <si>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</si>
  <si>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</si>
  <si>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</si>
  <si>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</si>
  <si>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</si>
  <si>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</si>
  <si>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</si>
  <si>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</si>
  <si>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</si>
  <si>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</si>
  <si>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</si>
  <si>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</si>
  <si>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</si>
  <si>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</si>
  <si>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</si>
  <si>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</si>
  <si>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</si>
  <si>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</si>
  <si>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</si>
  <si>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</si>
  <si>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</si>
  <si>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</si>
  <si>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</si>
  <si>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</si>
  <si>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</si>
  <si>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</si>
  <si>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</si>
  <si>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</si>
  <si>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</si>
  <si>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</si>
  <si>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</si>
  <si>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</si>
  <si>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</si>
  <si>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</si>
  <si>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</si>
  <si>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</si>
  <si>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</si>
  <si>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</si>
  <si>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</si>
  <si>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</si>
  <si>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</si>
  <si>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</si>
  <si>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</si>
  <si>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</si>
  <si>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</si>
  <si>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</si>
  <si>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</si>
  <si>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</si>
  <si>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</si>
  <si>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</si>
  <si>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</si>
  <si>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</si>
  <si>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</si>
  <si>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</si>
  <si>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</si>
  <si>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</si>
  <si>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</si>
  <si>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</si>
  <si>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</si>
  <si>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</si>
  <si>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</si>
  <si>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</si>
  <si>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</si>
  <si>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</si>
  <si>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</si>
  <si>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</si>
  <si>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</si>
  <si>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</si>
  <si>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</si>
  <si>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</si>
  <si>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</si>
  <si>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</si>
  <si>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</si>
  <si>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</si>
  <si>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</si>
  <si>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</si>
  <si>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</si>
  <si>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</si>
  <si>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</si>
  <si>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</si>
  <si>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</si>
  <si>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</si>
  <si>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</si>
  <si>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</si>
  <si>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</si>
  <si>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</si>
  <si>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</si>
  <si>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</si>
  <si>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</si>
  <si>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</si>
  <si>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</si>
  <si>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</si>
  <si>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</si>
  <si>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</si>
  <si>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</si>
  <si>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</si>
  <si>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</si>
  <si>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</si>
  <si>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</si>
  <si>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</si>
  <si>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</si>
  <si>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</si>
  <si>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</si>
  <si>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</si>
  <si>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</si>
  <si>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</si>
  <si>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</si>
  <si>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</si>
  <si>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</si>
  <si>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</si>
  <si>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</si>
  <si>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</si>
  <si>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</si>
  <si>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</si>
  <si>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</si>
  <si>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</si>
  <si>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</si>
  <si>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</si>
  <si>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</si>
  <si>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</si>
  <si>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</si>
  <si>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</si>
  <si>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</si>
  <si>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</si>
  <si>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</si>
  <si>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</si>
  <si>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</si>
  <si>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</si>
  <si>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</si>
  <si>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</si>
  <si>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</si>
  <si>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</si>
  <si>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</si>
  <si>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</si>
  <si>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</si>
  <si>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</si>
  <si>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</si>
  <si>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</si>
  <si>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</si>
  <si>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</si>
  <si>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</si>
  <si>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</si>
  <si>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</si>
  <si>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</si>
  <si>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</si>
  <si>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</si>
  <si>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</si>
  <si>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</si>
  <si>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</si>
  <si>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</si>
  <si>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</si>
  <si>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</si>
  <si>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</si>
  <si>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</si>
  <si>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</si>
  <si>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</si>
  <si>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</si>
  <si>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</si>
  <si>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</si>
  <si>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</si>
  <si>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</si>
  <si>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</si>
  <si>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</si>
  <si>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</si>
  <si>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</si>
  <si>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</si>
  <si>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</si>
  <si>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</si>
  <si>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</si>
  <si>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</si>
  <si>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</si>
  <si>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</si>
  <si>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</si>
  <si>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</si>
  <si>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</si>
  <si>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</si>
  <si>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</si>
  <si>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</si>
  <si>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</si>
  <si>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</si>
  <si>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</si>
  <si>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</si>
  <si>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</si>
  <si>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</si>
  <si>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</si>
  <si>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</si>
  <si>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</si>
  <si>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</si>
  <si>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</si>
  <si>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</si>
  <si>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</si>
  <si>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</si>
  <si>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</si>
  <si>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</si>
  <si>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</si>
  <si>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</si>
  <si>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</si>
  <si>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</si>
  <si>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</si>
  <si>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</si>
  <si>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</si>
  <si>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</si>
  <si>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</si>
  <si>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</si>
  <si>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</si>
  <si>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</si>
  <si>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</si>
  <si>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</si>
  <si>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</si>
  <si>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</si>
  <si>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</si>
  <si>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</si>
  <si>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</si>
  <si>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</si>
  <si>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</si>
  <si>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</si>
  <si>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</si>
  <si>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</si>
  <si>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</si>
  <si>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</si>
  <si>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</si>
  <si>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</si>
  <si>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</si>
  <si>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</si>
  <si>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</si>
  <si>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</si>
  <si>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</si>
  <si>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</si>
  <si>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</si>
  <si>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</si>
  <si>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</si>
  <si>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</si>
  <si>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</si>
  <si>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</si>
  <si>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</si>
  <si>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</si>
  <si>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</si>
  <si>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</si>
  <si>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</si>
  <si>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</si>
  <si>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</si>
  <si>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</si>
  <si>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</si>
  <si>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</si>
  <si>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</si>
  <si>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</si>
  <si>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</si>
  <si>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</si>
  <si>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</si>
  <si>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</si>
  <si>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</si>
  <si>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</si>
  <si>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</si>
  <si>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</si>
  <si>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</si>
  <si>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</si>
  <si>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</si>
  <si>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</si>
  <si>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</si>
  <si>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</si>
  <si>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</si>
  <si>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</si>
  <si>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</si>
  <si>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4189671</t>
  </si>
  <si>
    <t>4189672</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</si>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</sst>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420D1-D318-9D1C-1172-7EAB537BDD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352428-77C2-E6F7-3807-FC359AB1F6FB}" mc:Ignorable="x14ac xr xr2 xr3">
  <sheetPr>
    <tabColor rgb="FFCCCCFF"/>
  </sheetPr>
  <dimension ref="A1:P78"/>
  <sheetViews>
    <sheetView topLeftCell="C10" showGridLines="0" zoomScale="90" workbookViewId="0">
      <selection activeCell="L74" sqref="L7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55</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61</v>
      </c>
      <c r="F53" s="1055" t="s">
        <v>55</v>
      </c>
      <c r="G53" s="538"/>
      <c r="I53" s="540"/>
      <c r="J53" s="884"/>
      <c r="P53" s="541"/>
    </row>
    <row s="2584"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64</v>
      </c>
      <c r="F58" s="1055" t="s">
        <v>65</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2"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88D1B9-97AD-860C-1F2A-453A5670A7DD}"/>
    <hyperlink ref="H17" location="Титульный!H9" display="Как заполнить?" tooltip="Помощь по работе с полями отчётной формы" xr:uid="{AFE53847-5B3A-FC4A-1842-51CB7B3046DB}"/>
    <hyperlink ref="H39" location="Титульный!H9" display="Как заполнить?" tooltip="Помощь по работе с полями отчётной формы" xr:uid="{C45D5621-AB2E-974F-8077-1F66612BBC46}"/>
    <hyperlink ref="H62" location="Титульный!H9" display="Как заполнить?" tooltip="Помощь по работе с полями отчётной формы" xr:uid="{B68FC54E-4326-E747-2D6F-3F96E5CD5224}"/>
    <hyperlink ref="F70" r:id="rId4" xr:uid="{100A6DDC-DAA2-1763-2F9B-2139AABD8E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AFAF-0B89-6313-ED35-D5AB6E7E2D3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90</v>
      </c>
      <c r="G13" s="799" t="s">
        <v>97</v>
      </c>
      <c r="H13" s="799" t="s">
        <v>98</v>
      </c>
      <c r="I13" s="797" t="s">
        <v>99</v>
      </c>
      <c r="J13" s="506">
        <f>MERGEVALUE(G13)</f>
      </c>
      <c r="K13" s="517"/>
      <c r="L13" s="517"/>
      <c r="M13" s="506" t="str">
        <f t="array" ref="M13:M13">IF(ISERROR(MATCH(MID(N13,1,250),MID(note_ter,1,250),0)),"n","y")</f>
        <v>n</v>
      </c>
      <c r="N13" s="517"/>
      <c r="O13" s="506" t="str">
        <f>H13&amp;"("&amp;I13&amp;")"</f>
        <v>Полноват(71811415)</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D2157-1BA8-F761-1D9E-B9A911649F0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Муниципальное унитарное предприятие Белоярского района «Белоярские коммунальные системы»</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F6AF8-2B81-F905-C7A8-.34949FCF674}" mc:Ignorable="x14ac xr xr2 xr3">
  <sheetPr>
    <tabColor rgb="FFCCCCFF"/>
  </sheetPr>
  <dimension ref="A1:AR130"/>
  <sheetViews>
    <sheetView topLeftCell="C67" showGridLines="0" zoomScale="90" workbookViewId="0">
      <selection activeCell="N84" sqref="N84:N86"/>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3"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1"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Муниципальное унитарное предприятие Белоярского района «Белоярские коммунальные системы»</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c r="A79" s="314"/>
      <c r="C79" s="195"/>
      <c r="D79" s="1991">
        <v>4</v>
      </c>
      <c r="E79" s="1993" t="s">
        <v>223</v>
      </c>
      <c r="F79" s="1995" t="s">
        <v>65</v>
      </c>
      <c r="G79" s="2877" t="str">
        <f>INDEX(COLDVSNA_PT_VED_NAME,MATCH(4189673,COLDVSNA_PT_VED_ID,0))</f>
        <v>Холодное водоснабжение. Подвозная вода</v>
      </c>
      <c r="H79" s="2878"/>
      <c r="I79" s="2878">
        <v>1</v>
      </c>
      <c r="J79" s="2879" t="s">
        <v>224</v>
      </c>
      <c r="K79" s="2880" t="s">
        <v>55</v>
      </c>
      <c r="L79" s="2881"/>
      <c r="M79" s="2881" t="s">
        <v>107</v>
      </c>
      <c r="N79" s="2882" t="s">
        <v>24</v>
      </c>
      <c r="O79" s="2880" t="s">
        <v>55</v>
      </c>
      <c r="P79" s="2881"/>
      <c r="Q79" s="2881" t="s">
        <v>107</v>
      </c>
      <c r="R79" s="2883" t="s">
        <v>24</v>
      </c>
      <c r="S79" s="2884" t="s">
        <v>55</v>
      </c>
      <c r="T79" s="2884"/>
      <c r="U79" s="2884" t="s">
        <v>107</v>
      </c>
      <c r="V79" s="2885"/>
      <c r="W79" s="2879"/>
      <c r="X79" s="1296"/>
      <c r="Y79" s="1296"/>
      <c r="Z79" s="1296"/>
      <c r="AA79" s="1296"/>
      <c r="AB79" s="1296" t="s">
        <v>225</v>
      </c>
      <c r="AC79" s="1296" t="s">
        <v>226</v>
      </c>
      <c r="AD79" s="1296" t="s">
        <v>227</v>
      </c>
      <c r="AE79" s="1296" t="s">
        <v>228</v>
      </c>
      <c r="AF79" s="1296" t="s">
        <v>229</v>
      </c>
      <c r="AG79" s="1296"/>
      <c r="AH79" s="1296" t="str">
        <f>IF($E$79=0,"",$E$79)</f>
        <v>Тариф на подвоз воды</v>
      </c>
      <c r="AI79" s="1296" t="str">
        <f>IF($G$79=0,"",$G$79)</f>
        <v>Холодное водоснабжение. Подвозная вода</v>
      </c>
      <c r="AJ79" s="1296" t="str">
        <f>IF($J$79=0,"",$J$79)</f>
        <v>Тариф на подвоз воды, для организаций, осуществляющих подвоз воды 
</v>
      </c>
      <c r="AK79" s="1296" t="str">
        <f>IF($K$79="нет","без дифференциации",IF($N$79=0,"",$N$79))</f>
        <v>без дифференциации</v>
      </c>
      <c r="AL79" s="1296" t="str">
        <f>IF($O$79="нет","без дифференциации",IF($R$79=0,"",$R$79))</f>
        <v>без дифференциации</v>
      </c>
      <c r="AM79" s="1296" t="str">
        <f>IF($S$79="нет","без дифференциации",IF($V$79=0,"",$V$79))</f>
        <v>без дифференциации</v>
      </c>
      <c r="AN79" s="1813">
        <f>$I$79</f>
        <v>1</v>
      </c>
      <c r="AO79" s="1296" t="str">
        <f>$I$79&amp;"."&amp;$M$79</f>
        <v>1.1</v>
      </c>
      <c r="AP79" s="1288" t="str">
        <f>$I$79&amp;"."&amp;$M$79&amp;"."&amp;$Q$79</f>
        <v>1.1.1</v>
      </c>
      <c r="AQ79" s="1288" t="str">
        <f>$I$79&amp;"."&amp;$M$79&amp;"."&amp;$Q$79&amp;"."&amp;$U$79</f>
        <v>1.1.1.1</v>
      </c>
    </row>
    <row s="2872" customFormat="1" customHeight="1" ht="17.25">
      <c r="A80" s="314"/>
      <c r="C80" s="313"/>
      <c r="D80" s="1991"/>
      <c r="E80" s="1993"/>
      <c r="F80" s="1996"/>
      <c r="G80" s="2877"/>
      <c r="H80" s="2878"/>
      <c r="I80" s="2878"/>
      <c r="J80" s="2879"/>
      <c r="K80" s="2886"/>
      <c r="L80" s="2881"/>
      <c r="M80" s="2881"/>
      <c r="N80" s="2882" t="s">
        <v>24</v>
      </c>
      <c r="O80" s="2886"/>
      <c r="P80" s="2881"/>
      <c r="Q80" s="2881"/>
      <c r="R80" s="2883" t="s">
        <v>24</v>
      </c>
      <c r="S80" s="2884"/>
      <c r="T80" s="2887"/>
      <c r="U80" s="2888"/>
      <c r="V80" s="2888"/>
      <c r="W80" s="2879"/>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c r="A81" s="314"/>
      <c r="C81" s="313"/>
      <c r="D81" s="1992"/>
      <c r="E81" s="1994"/>
      <c r="F81" s="1996"/>
      <c r="G81" s="2889"/>
      <c r="H81" s="2890"/>
      <c r="I81" s="2890"/>
      <c r="J81" s="2891"/>
      <c r="K81" s="2886"/>
      <c r="L81" s="2890"/>
      <c r="M81" s="2890"/>
      <c r="N81" s="2883" t="s">
        <v>24</v>
      </c>
      <c r="O81" s="2892"/>
      <c r="P81" s="2893"/>
      <c r="Q81" s="2894"/>
      <c r="R81" s="2895" t="s">
        <v>230</v>
      </c>
      <c r="S81" s="2896"/>
      <c r="T81" s="2897"/>
      <c r="U81" s="2898"/>
      <c r="V81" s="2899"/>
      <c r="W81" s="2900"/>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c r="A82" s="314"/>
      <c r="C82" s="313"/>
      <c r="D82" s="1992"/>
      <c r="E82" s="1994"/>
      <c r="F82" s="1996"/>
      <c r="G82" s="2889"/>
      <c r="H82" s="2890"/>
      <c r="I82" s="2890"/>
      <c r="J82" s="2891"/>
      <c r="K82" s="2892"/>
      <c r="L82" s="2901"/>
      <c r="M82" s="2902"/>
      <c r="N82" s="2903" t="s">
        <v>231</v>
      </c>
      <c r="O82" s="2904"/>
      <c r="P82" s="2905"/>
      <c r="Q82" s="2906"/>
      <c r="R82" s="2907"/>
      <c r="S82" s="2908"/>
      <c r="T82" s="2909"/>
      <c r="U82" s="2910"/>
      <c r="V82" s="2911"/>
      <c r="W82" s="291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c r="A83" s="314"/>
      <c r="C83" s="313"/>
      <c r="D83" s="1992"/>
      <c r="E83" s="1994"/>
      <c r="F83" s="1997"/>
      <c r="G83" s="2889"/>
      <c r="H83" s="2913"/>
      <c r="I83" s="2914"/>
      <c r="J83" s="2915" t="s">
        <v>232</v>
      </c>
      <c r="K83" s="2916"/>
      <c r="L83" s="2917"/>
      <c r="M83" s="2918"/>
      <c r="N83" s="2919"/>
      <c r="O83" s="2920"/>
      <c r="P83" s="2921"/>
      <c r="Q83" s="2922"/>
      <c r="R83" s="2923"/>
      <c r="S83" s="2924"/>
      <c r="T83" s="2925"/>
      <c r="U83" s="2926"/>
      <c r="V83" s="2927"/>
      <c r="W83" s="29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D74:D78"/>
    <mergeCell ref="E74:E78"/>
    <mergeCell ref="M74:M76"/>
    <mergeCell ref="D79:D83"/>
    <mergeCell ref="E79:E83"/>
    <mergeCell ref="F79:F83"/>
    <mergeCell ref="G79:G83"/>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79:S80"/>
    <mergeCell ref="W79:W80"/>
    <mergeCell ref="H79:H82"/>
    <mergeCell ref="I79:I82"/>
    <mergeCell ref="J79:J82"/>
    <mergeCell ref="K79:K82"/>
    <mergeCell ref="L79:L81"/>
    <mergeCell ref="M79:M81"/>
    <mergeCell ref="N79:N81"/>
    <mergeCell ref="O79:O81"/>
    <mergeCell ref="P79:P80"/>
    <mergeCell ref="Q79:Q80"/>
    <mergeCell ref="R79:R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068A2-8F16-E96A-68E5-BFD66EED4D6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Муниципальное унитарное предприятие Белоярского района «Белоярские коммунальные системы»</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D849A-8B52-9ED4-2ACF-64E996F3EFC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288</v>
      </c>
    </row>
    <row customHeight="1" ht="11.25" hidden="1"/>
    <row s="3007"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Муниципальное унитарное предприятие Белоярского района «Белоярские коммунальные системы»</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Ханты-Мансийский автономный округ</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8611013174</v>
      </c>
      <c r="G14" s="1019" t="s">
        <v>298</v>
      </c>
      <c r="H14" s="481"/>
    </row>
    <row customHeight="1" ht="22.5" hidden="1">
      <c r="A15" s="463"/>
      <c r="B15" s="508"/>
      <c r="C15" s="463"/>
      <c r="D15" s="1016" t="s">
        <v>299</v>
      </c>
      <c r="E15" s="1017" t="s">
        <v>300</v>
      </c>
      <c r="F15" s="1018" t="str">
        <f>IF(kpp="","",kpp)</f>
        <v>861101001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8" customFormat="1" customHeight="1" ht="24.75" hidden="1">
      <c r="A24" s="463"/>
      <c r="B24" s="508"/>
      <c r="C24" s="508"/>
      <c r="D24" s="1013" t="s">
        <v>88</v>
      </c>
      <c r="E24" s="1015" t="s">
        <v>314</v>
      </c>
      <c r="F24" s="1020" t="s">
        <v>295</v>
      </c>
      <c r="G24" s="1015"/>
    </row>
    <row s="3008" customFormat="1" customHeight="1" ht="11.25" hidden="1">
      <c r="A25" s="463"/>
      <c r="B25" s="508"/>
      <c r="C25" s="508"/>
      <c r="D25" s="1013" t="s">
        <v>315</v>
      </c>
      <c r="E25" s="1014" t="s">
        <v>316</v>
      </c>
      <c r="F25" s="1020" t="s">
        <v>295</v>
      </c>
      <c r="G25" s="1015"/>
    </row>
    <row s="3008"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323</v>
      </c>
      <c r="E29" s="1014" t="s">
        <v>324</v>
      </c>
      <c r="F29" s="1022"/>
      <c r="G29" s="1015"/>
    </row>
    <row s="3008" customFormat="1" customHeight="1" ht="11.25" hidden="1">
      <c r="A30" s="463"/>
      <c r="B30" s="508"/>
      <c r="C30" s="508"/>
      <c r="D30" s="1013" t="s">
        <v>325</v>
      </c>
      <c r="E30" s="1014" t="s">
        <v>326</v>
      </c>
      <c r="F30" s="1022"/>
      <c r="G30" s="1015"/>
    </row>
    <row s="3008"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6CA8D-0BDE-6F84-64AD-4003F4634D6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4" width="1.7109375" hidden="1" customWidth="1"/>
    <col min="8" max="11" style="3129" width="19.8515625" hidden="1" customWidth="1"/>
    <col min="12" max="12" style="3129" width="9.7109375" hidden="1" customWidth="1"/>
    <col min="13" max="18" style="3129" width="19.8515625" hidden="1" customWidth="1"/>
    <col min="19" max="19" style="2624" width="1.7109375" hidden="1" customWidth="1"/>
    <col min="20" max="22" style="3152" width="19.8515625" hidden="1" customWidth="1"/>
    <col min="23" max="23" style="2624" width="1.7109375" hidden="1" customWidth="1"/>
    <col min="24" max="26" style="3152" width="19.8515625" customWidth="1"/>
    <col min="27" max="27" style="2624" width="1.7109375" hidden="1" customWidth="1"/>
    <col min="28" max="29" style="3152" width="19.8515625" hidden="1" customWidth="1"/>
    <col min="30" max="30" style="2624" width="1.7109375" hidden="1" customWidth="1"/>
    <col min="31" max="31" style="3129" width="103.7109375" hidden="1" customWidth="1"/>
    <col min="32" max="32" style="3152" width="103.7109375" hidden="1" customWidth="1"/>
    <col min="33" max="33" style="3152" width="103.7109375" customWidth="1"/>
    <col min="34"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89"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Муниципальное унитарное предприятие Белоярского района «Белоярские коммунальные системы»</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4CFC-106A-633F-ABE8-1715E43E2DC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343</v>
      </c>
      <c r="I1" s="2082"/>
    </row>
    <row s="3154"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4"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Муниципальное унитарное предприятие Белоярского района «Белоярские коммунальные системы»</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0AEE7-7819-9CF5-56C2-4B7DC4B201F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4" width="9.140625" hidden="1" customWidth="1"/>
    <col min="4" max="4" style="3151" width="3.7109375" customWidth="1"/>
    <col min="5" max="5" style="3129" width="6.28125" customWidth="1"/>
    <col min="6" max="6" style="2624"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81</v>
      </c>
      <c r="H1" s="495" t="s">
        <v>82</v>
      </c>
      <c r="I1" s="495" t="s">
        <v>83</v>
      </c>
      <c r="P1" s="495" t="s">
        <v>81</v>
      </c>
      <c r="Q1" s="495" t="s">
        <v>82</v>
      </c>
      <c r="R1" s="495" t="s">
        <v>83</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Муниципальное унитарное предприятие Белоярского района «Белоярские коммунальные системы»</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633AD-AABB-42B1-A298-24CD4FAD925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v>
      </c>
      <c r="W30" s="2099"/>
      <c r="X30" s="2099"/>
      <c r="Y30" s="2099"/>
      <c r="Z30" s="2099"/>
      <c r="AA30" s="2099"/>
      <c r="AB30" s="2099"/>
      <c r="AC30" s="322"/>
      <c r="AD30" s="2099" t="str">
        <f>IF(TITLE_DATE_PR_CHANGE="",IF(TITLE_DATE_PR="","",TITLE_DATE_PR),TITLE_DATE_PR_CHANGE)</f>
        <v>45260</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80-нп</v>
      </c>
      <c r="W31" s="2100"/>
      <c r="X31" s="2100"/>
      <c r="Y31" s="2100"/>
      <c r="Z31" s="2100"/>
      <c r="AA31" s="2100"/>
      <c r="AB31" s="2100"/>
      <c r="AC31" s="322"/>
      <c r="AD31" s="2100" t="str">
        <f>IF(TITLE_NUMBER_PR_CHANGE="",IF(TITLE_NUMBER_PR="","",TITLE_NUMBER_PR),TITLE_NUMBER_PR_CHANGE)</f>
        <v>80-нп</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08.12.2023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08.12.2023 г.</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v>
      </c>
      <c r="W34" s="2099"/>
      <c r="X34" s="2099"/>
      <c r="Y34" s="2099"/>
      <c r="Z34" s="2099"/>
      <c r="AA34" s="2099"/>
      <c r="AB34" s="2099"/>
      <c r="AC34" s="322"/>
      <c r="AD34" s="2099" t="str">
        <f>IF(TITLE_DATE_PR_CHANGE="",IF(TITLE_DATE_PR="","",TITLE_DATE_PR),TITLE_DATE_PR_CHANGE)</f>
        <v>45260</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80-нп</v>
      </c>
      <c r="W35" s="2100"/>
      <c r="X35" s="2100"/>
      <c r="Y35" s="2100"/>
      <c r="Z35" s="2100"/>
      <c r="AA35" s="2100"/>
      <c r="AB35" s="2100"/>
      <c r="AC35" s="322"/>
      <c r="AD35" s="2100" t="str">
        <f>IF(TITLE_NUMBER_PR_CHANGE="",IF(TITLE_NUMBER_PR="","",TITLE_NUMBER_PR),TITLE_NUMBER_PR_CHANGE)</f>
        <v>80-нп</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78CEB-BABA-C9FC-4D6E-135AA10CDC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v>
      </c>
      <c r="W30" s="2099"/>
      <c r="X30" s="2099"/>
      <c r="Y30" s="2099"/>
      <c r="Z30" s="2099"/>
      <c r="AA30" s="2099"/>
      <c r="AB30" s="2099"/>
      <c r="AC30" s="322"/>
      <c r="AD30" s="2099" t="str">
        <f>IF(TITLE_DATE_PR_CHANGE="",IF(TITLE_DATE_PR="","",TITLE_DATE_PR),TITLE_DATE_PR_CHANGE)</f>
        <v>45260</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80-нп</v>
      </c>
      <c r="W31" s="2100"/>
      <c r="X31" s="2100"/>
      <c r="Y31" s="2100"/>
      <c r="Z31" s="2100"/>
      <c r="AA31" s="2100"/>
      <c r="AB31" s="2100"/>
      <c r="AC31" s="322"/>
      <c r="AD31" s="2100" t="str">
        <f>IF(TITLE_NUMBER_PR_CHANGE="",IF(TITLE_NUMBER_PR="","",TITLE_NUMBER_PR),TITLE_NUMBER_PR_CHANGE)</f>
        <v>80-нп</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08.12.2023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08.12.2023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v>
      </c>
      <c r="W34" s="2099"/>
      <c r="X34" s="2099"/>
      <c r="Y34" s="2099"/>
      <c r="Z34" s="2099"/>
      <c r="AA34" s="2099"/>
      <c r="AB34" s="2099"/>
      <c r="AC34" s="322"/>
      <c r="AD34" s="2099" t="str">
        <f>IF(TITLE_DATE_PR_CHANGE="",IF(TITLE_DATE_PR="","",TITLE_DATE_PR),TITLE_DATE_PR_CHANGE)</f>
        <v>45260</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80-нп</v>
      </c>
      <c r="W35" s="2100"/>
      <c r="X35" s="2100"/>
      <c r="Y35" s="2100"/>
      <c r="Z35" s="2100"/>
      <c r="AA35" s="2100"/>
      <c r="AB35" s="2100"/>
      <c r="AC35" s="322"/>
      <c r="AD35" s="2100" t="str">
        <f>IF(TITLE_NUMBER_PR_CHANGE="",IF(TITLE_NUMBER_PR="","",TITLE_NUMBER_PR),TITLE_NUMBER_PR_CHANGE)</f>
        <v>80-нп</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EB8BC-7FDA-26C7-32E3-31DE52CCC50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v>
      </c>
      <c r="W30" s="2099"/>
      <c r="X30" s="2099"/>
      <c r="Y30" s="2099"/>
      <c r="Z30" s="2099"/>
      <c r="AA30" s="2099"/>
      <c r="AB30" s="2099"/>
      <c r="AC30" s="322"/>
      <c r="AD30" s="2099" t="str">
        <f>IF(TITLE_DATE_PR_CHANGE="",IF(TITLE_DATE_PR="","",TITLE_DATE_PR),TITLE_DATE_PR_CHANGE)</f>
        <v>45260</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80-нп</v>
      </c>
      <c r="W31" s="2100"/>
      <c r="X31" s="2100"/>
      <c r="Y31" s="2100"/>
      <c r="Z31" s="2100"/>
      <c r="AA31" s="2100"/>
      <c r="AB31" s="2100"/>
      <c r="AC31" s="322"/>
      <c r="AD31" s="2100" t="str">
        <f>IF(TITLE_NUMBER_PR_CHANGE="",IF(TITLE_NUMBER_PR="","",TITLE_NUMBER_PR),TITLE_NUMBER_PR_CHANGE)</f>
        <v>80-нп</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08.12.2023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08.12.2023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v>
      </c>
      <c r="W34" s="2099"/>
      <c r="X34" s="2099"/>
      <c r="Y34" s="2099"/>
      <c r="Z34" s="2099"/>
      <c r="AA34" s="2099"/>
      <c r="AB34" s="2099"/>
      <c r="AC34" s="322"/>
      <c r="AD34" s="2099" t="str">
        <f>IF(TITLE_DATE_PR_CHANGE="",IF(TITLE_DATE_PR="","",TITLE_DATE_PR),TITLE_DATE_PR_CHANGE)</f>
        <v>45260</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80-нп</v>
      </c>
      <c r="W35" s="2100"/>
      <c r="X35" s="2100"/>
      <c r="Y35" s="2100"/>
      <c r="Z35" s="2100"/>
      <c r="AA35" s="2100"/>
      <c r="AB35" s="2100"/>
      <c r="AC35" s="322"/>
      <c r="AD35" s="2100" t="str">
        <f>IF(TITLE_NUMBER_PR_CHANGE="",IF(TITLE_NUMBER_PR="","",TITLE_NUMBER_PR),TITLE_NUMBER_PR_CHANGE)</f>
        <v>80-нп</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4"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1F786-49FE-8428-C064-2AE49B9420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v>
      </c>
      <c r="W30" s="2099"/>
      <c r="X30" s="2099"/>
      <c r="Y30" s="2099"/>
      <c r="Z30" s="2099"/>
      <c r="AA30" s="2099"/>
      <c r="AB30" s="2099"/>
      <c r="AC30" s="322"/>
      <c r="AD30" s="2099" t="str">
        <f>IF(TITLE_DATE_PR_CHANGE="",IF(TITLE_DATE_PR="","",TITLE_DATE_PR),TITLE_DATE_PR_CHANGE)</f>
        <v>45260</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80-нп</v>
      </c>
      <c r="W31" s="2100"/>
      <c r="X31" s="2100"/>
      <c r="Y31" s="2100"/>
      <c r="Z31" s="2100"/>
      <c r="AA31" s="2100"/>
      <c r="AB31" s="2100"/>
      <c r="AC31" s="322"/>
      <c r="AD31" s="2100" t="str">
        <f>IF(TITLE_NUMBER_PR_CHANGE="",IF(TITLE_NUMBER_PR="","",TITLE_NUMBER_PR),TITLE_NUMBER_PR_CHANGE)</f>
        <v>80-нп</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08.12.2023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08.12.2023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v>
      </c>
      <c r="W34" s="2099"/>
      <c r="X34" s="2099"/>
      <c r="Y34" s="2099"/>
      <c r="Z34" s="2099"/>
      <c r="AA34" s="2099"/>
      <c r="AB34" s="2099"/>
      <c r="AC34" s="322"/>
      <c r="AD34" s="2099" t="str">
        <f>IF(TITLE_DATE_PR_CHANGE="",IF(TITLE_DATE_PR="","",TITLE_DATE_PR),TITLE_DATE_PR_CHANGE)</f>
        <v>45260</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80-нп</v>
      </c>
      <c r="W35" s="2100"/>
      <c r="X35" s="2100"/>
      <c r="Y35" s="2100"/>
      <c r="Z35" s="2100"/>
      <c r="AA35" s="2100"/>
      <c r="AB35" s="2100"/>
      <c r="AC35" s="322"/>
      <c r="AD35" s="2100" t="str">
        <f>IF(TITLE_NUMBER_PR_CHANGE="",IF(TITLE_NUMBER_PR="","",TITLE_NUMBER_PR),TITLE_NUMBER_PR_CHANGE)</f>
        <v>80-нп</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979BF-80DC-5DF2-B4EB-F3F89C7427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v>
      </c>
      <c r="W30" s="2099"/>
      <c r="X30" s="2099"/>
      <c r="Y30" s="2099"/>
      <c r="Z30" s="2099"/>
      <c r="AA30" s="2099"/>
      <c r="AB30" s="2099"/>
      <c r="AC30" s="322"/>
      <c r="AD30" s="2099" t="str">
        <f>IF(TITLE_DATE_PR_CHANGE="",IF(TITLE_DATE_PR="","",TITLE_DATE_PR),TITLE_DATE_PR_CHANGE)</f>
        <v>45260</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80-нп</v>
      </c>
      <c r="W31" s="2100"/>
      <c r="X31" s="2100"/>
      <c r="Y31" s="2100"/>
      <c r="Z31" s="2100"/>
      <c r="AA31" s="2100"/>
      <c r="AB31" s="2100"/>
      <c r="AC31" s="322"/>
      <c r="AD31" s="2100" t="str">
        <f>IF(TITLE_NUMBER_PR_CHANGE="",IF(TITLE_NUMBER_PR="","",TITLE_NUMBER_PR),TITLE_NUMBER_PR_CHANGE)</f>
        <v>80-нп</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08.12.2023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08.12.2023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v>
      </c>
      <c r="W34" s="2099"/>
      <c r="X34" s="2099"/>
      <c r="Y34" s="2099"/>
      <c r="Z34" s="2099"/>
      <c r="AA34" s="2099"/>
      <c r="AB34" s="2099"/>
      <c r="AC34" s="322"/>
      <c r="AD34" s="2099" t="str">
        <f>IF(TITLE_DATE_PR_CHANGE="",IF(TITLE_DATE_PR="","",TITLE_DATE_PR),TITLE_DATE_PR_CHANGE)</f>
        <v>45260</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80-нп</v>
      </c>
      <c r="W35" s="2100"/>
      <c r="X35" s="2100"/>
      <c r="Y35" s="2100"/>
      <c r="Z35" s="2100"/>
      <c r="AA35" s="2100"/>
      <c r="AB35" s="2100"/>
      <c r="AC35" s="322"/>
      <c r="AD35" s="2100" t="str">
        <f>IF(TITLE_NUMBER_PR_CHANGE="",IF(TITLE_NUMBER_PR="","",TITLE_NUMBER_PR),TITLE_NUMBER_PR_CHANGE)</f>
        <v>80-нп</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DB881-EFDE-4E5F-2FC9-58E3ACE06CC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45260</v>
      </c>
      <c r="W30" s="2099"/>
      <c r="X30" s="2099"/>
      <c r="Y30" s="2099"/>
      <c r="Z30" s="2099"/>
      <c r="AA30" s="2099"/>
      <c r="AB30" s="2099"/>
      <c r="AC30" s="322"/>
      <c r="AD30" s="2099" t="str">
        <f>IF(TITLE_DATE_PR_CHANGE="",IF(TITLE_DATE_PR="","",TITLE_DATE_PR),TITLE_DATE_PR_CHANGE)</f>
        <v>45260</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80-нп</v>
      </c>
      <c r="W31" s="2100"/>
      <c r="X31" s="2100"/>
      <c r="Y31" s="2100"/>
      <c r="Z31" s="2100"/>
      <c r="AA31" s="2100"/>
      <c r="AB31" s="2100"/>
      <c r="AC31" s="322"/>
      <c r="AD31" s="2100" t="str">
        <f>IF(TITLE_NUMBER_PR_CHANGE="",IF(TITLE_NUMBER_PR="","",TITLE_NUMBER_PR),TITLE_NUMBER_PR_CHANGE)</f>
        <v>80-нп</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08.12.2023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08.12.2023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45260</v>
      </c>
      <c r="W34" s="2099"/>
      <c r="X34" s="2099"/>
      <c r="Y34" s="2099"/>
      <c r="Z34" s="2099"/>
      <c r="AA34" s="2099"/>
      <c r="AB34" s="2099"/>
      <c r="AC34" s="322"/>
      <c r="AD34" s="2099" t="str">
        <f>IF(TITLE_DATE_PR_CHANGE="",IF(TITLE_DATE_PR="","",TITLE_DATE_PR),TITLE_DATE_PR_CHANGE)</f>
        <v>45260</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80-нп</v>
      </c>
      <c r="W35" s="2100"/>
      <c r="X35" s="2100"/>
      <c r="Y35" s="2100"/>
      <c r="Z35" s="2100"/>
      <c r="AA35" s="2100"/>
      <c r="AB35" s="2100"/>
      <c r="AC35" s="322"/>
      <c r="AD35" s="2100" t="str">
        <f>IF(TITLE_NUMBER_PR_CHANGE="",IF(TITLE_NUMBER_PR="","",TITLE_NUMBER_PR),TITLE_NUMBER_PR_CHANGE)</f>
        <v>80-нп</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0900F-C95F-335B-0F66-4E7AB9B0480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Муниципальное унитарное предприятие Белоярского района «Белоярские коммунальные системы»</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ХМАО-ЮГРЫ</v>
      </c>
      <c r="Y33" s="2100"/>
      <c r="Z33" s="2100"/>
      <c r="AA33" s="2100"/>
      <c r="AB33" s="2100"/>
      <c r="AC33" s="2100"/>
      <c r="AD33" s="2100"/>
      <c r="AE33" s="2100"/>
      <c r="AF33" s="322"/>
      <c r="AG33" s="2100" t="str">
        <f>IF(TITLE_NAME_OR_PR_CHANGE="",IF(TITLE_NAME_OR_PR="","",TITLE_NAME_OR_PR),TITLE_NAME_OR_PR_CHANGE)</f>
        <v>Региональная служба по тарифам ХМАО-ЮГРЫ</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45260</v>
      </c>
      <c r="Y34" s="2099"/>
      <c r="Z34" s="2099"/>
      <c r="AA34" s="2099"/>
      <c r="AB34" s="2099"/>
      <c r="AC34" s="2099"/>
      <c r="AD34" s="2099"/>
      <c r="AE34" s="2099"/>
      <c r="AF34" s="322"/>
      <c r="AG34" s="2099" t="str">
        <f>IF(TITLE_DATE_PR_CHANGE="",IF(TITLE_DATE_PR="","",TITLE_DATE_PR),TITLE_DATE_PR_CHANGE)</f>
        <v>45260</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80-нп</v>
      </c>
      <c r="Y35" s="2100"/>
      <c r="Z35" s="2100"/>
      <c r="AA35" s="2100"/>
      <c r="AB35" s="2100"/>
      <c r="AC35" s="2100"/>
      <c r="AD35" s="2100"/>
      <c r="AE35" s="2100"/>
      <c r="AF35" s="322"/>
      <c r="AG35" s="2100" t="str">
        <f>IF(TITLE_NUMBER_PR_CHANGE="",IF(TITLE_NUMBER_PR="","",TITLE_NUMBER_PR),TITLE_NUMBER_PR_CHANGE)</f>
        <v>80-нп</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«Официальном интернет-портале правовой информации» (www.pravo.gov.ru) 08.12.2023 г.</v>
      </c>
      <c r="Y36" s="2100"/>
      <c r="Z36" s="2100"/>
      <c r="AA36" s="2100"/>
      <c r="AB36" s="2100"/>
      <c r="AC36" s="2100"/>
      <c r="AD36" s="2100"/>
      <c r="AE36" s="2100"/>
      <c r="AF36" s="322"/>
      <c r="AG36" s="2100" t="str">
        <f>IF(TITLE_IST_PUB_CHANGE="",IF(TITLE_IST_PUB="","",TITLE_IST_PUB),TITLE_IST_PUB_CHANGE)</f>
        <v>«Официальном интернет-портале правовой информации» (www.pravo.gov.ru) 08.12.2023 г.</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45260</v>
      </c>
      <c r="Y38" s="2099"/>
      <c r="Z38" s="2099"/>
      <c r="AA38" s="2099"/>
      <c r="AB38" s="2099"/>
      <c r="AC38" s="2099"/>
      <c r="AD38" s="2099"/>
      <c r="AE38" s="2099"/>
      <c r="AF38" s="322"/>
      <c r="AG38" s="2099" t="str">
        <f>IF(TITLE_DATE_PR_CHANGE="",IF(TITLE_DATE_PR="","",TITLE_DATE_PR),TITLE_DATE_PR_CHANGE)</f>
        <v>45260</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80-нп</v>
      </c>
      <c r="Y39" s="2100"/>
      <c r="Z39" s="2100"/>
      <c r="AA39" s="2100"/>
      <c r="AB39" s="2100"/>
      <c r="AC39" s="2100"/>
      <c r="AD39" s="2100"/>
      <c r="AE39" s="2100"/>
      <c r="AF39" s="322"/>
      <c r="AG39" s="2100" t="str">
        <f>IF(TITLE_NUMBER_PR_CHANGE="",IF(TITLE_NUMBER_PR="","",TITLE_NUMBER_PR),TITLE_NUMBER_PR_CHANGE)</f>
        <v>80-нп</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230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231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73E6D-A866-E03B-0FB3-6566782D91D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Муниципальное унитарное предприятие Белоярского района «Белоярские коммунальные системы»</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ХМАО-ЮГРЫ</v>
      </c>
      <c r="W30" s="2100"/>
      <c r="X30" s="2100"/>
      <c r="Y30" s="2100"/>
      <c r="Z30" s="2100"/>
      <c r="AA30" s="322"/>
      <c r="AB30" s="2100" t="str">
        <f>IF(TITLE_NAME_OR_PR_CHANGE="",IF(TITLE_NAME_OR_PR="","",TITLE_NAME_OR_PR),TITLE_NAME_OR_PR_CHANGE)</f>
        <v>Региональная служба по тарифам ХМАО-ЮГРЫ</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45260</v>
      </c>
      <c r="W31" s="2099"/>
      <c r="X31" s="2099"/>
      <c r="Y31" s="2099"/>
      <c r="Z31" s="2099"/>
      <c r="AA31" s="322"/>
      <c r="AB31" s="2099" t="str">
        <f>IF(TITLE_DATE_PR_CHANGE="",IF(TITLE_DATE_PR="","",TITLE_DATE_PR),TITLE_DATE_PR_CHANGE)</f>
        <v>45260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80-нп</v>
      </c>
      <c r="W32" s="2100"/>
      <c r="X32" s="2100"/>
      <c r="Y32" s="2100"/>
      <c r="Z32" s="2100"/>
      <c r="AA32" s="322"/>
      <c r="AB32" s="2100" t="str">
        <f>IF(TITLE_NUMBER_PR_CHANGE="",IF(TITLE_NUMBER_PR="","",TITLE_NUMBER_PR),TITLE_NUMBER_PR_CHANGE)</f>
        <v>80-нп</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«Официальном интернет-портале правовой информации» (www.pravo.gov.ru) 08.12.2023 г.</v>
      </c>
      <c r="W33" s="2100"/>
      <c r="X33" s="2100"/>
      <c r="Y33" s="2100"/>
      <c r="Z33" s="2100"/>
      <c r="AA33" s="322"/>
      <c r="AB33" s="2100" t="str">
        <f>IF(TITLE_IST_PUB_CHANGE="",IF(TITLE_IST_PUB="","",TITLE_IST_PUB),TITLE_IST_PUB_CHANGE)</f>
        <v>«Официальном интернет-портале правовой информации» (www.pravo.gov.ru) 08.12.2023 г.</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45260</v>
      </c>
      <c r="W35" s="2099"/>
      <c r="X35" s="2099"/>
      <c r="Y35" s="2099"/>
      <c r="Z35" s="2099"/>
      <c r="AA35" s="322"/>
      <c r="AB35" s="2099" t="str">
        <f>IF(TITLE_DATE_PR_CHANGE="",IF(TITLE_DATE_PR="","",TITLE_DATE_PR),TITLE_DATE_PR_CHANGE)</f>
        <v>45260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80-нп</v>
      </c>
      <c r="W36" s="2100"/>
      <c r="X36" s="2100"/>
      <c r="Y36" s="2100"/>
      <c r="Z36" s="2100"/>
      <c r="AA36" s="322"/>
      <c r="AB36" s="2100" t="str">
        <f>IF(TITLE_NUMBER_PR_CHANGE="",IF(TITLE_NUMBER_PR="","",TITLE_NUMBER_PR),TITLE_NUMBER_PR_CHANGE)</f>
        <v>80-нп</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230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231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231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CD494-3A71-AE1A-E4DC-5A862796E3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29" width="19.140625" hidden="1" customWidth="1"/>
    <col min="13" max="14" style="3293" width="12.28125" hidden="1" customWidth="1"/>
    <col min="15" max="15" style="3293" width="23.421875" hidden="1" customWidth="1"/>
    <col min="16" max="16" style="353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210</v>
      </c>
      <c r="B45" s="1393" t="s">
        <v>211</v>
      </c>
      <c r="C45" s="1393" t="s">
        <v>212</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210</v>
      </c>
      <c r="B46" s="1393" t="s">
        <v>211</v>
      </c>
      <c r="C46" s="1393" t="s">
        <v>212</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210</v>
      </c>
      <c r="B49" s="1393" t="s">
        <v>211</v>
      </c>
      <c r="C49" s="1393" t="s">
        <v>212</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852D-0354-906A-796F-97C72E4B8F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90E28-C71F-97C7-525B-A35527E4A9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7A9DB-BA2A-EADE-AED8-678B72177D8A}" mc:Ignorable="x14ac xr xr2 xr3">
  <sheetPr>
    <tabColor theme="6" tint="0.4"/>
  </sheetPr>
  <dimension ref="A1:AW61"/>
  <sheetViews>
    <sheetView topLeftCell="P38" showGridLines="0" zoomScale="90" workbookViewId="0" tabSelected="1">
      <selection activeCell="AD58" sqref="AD58"/>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customWidth="1"/>
    <col min="42" max="42" width="10.57421875" hidden="1"/>
    <col min="43" max="43" style="2939" width="4.7109375" customWidth="1"/>
    <col min="44" max="44" style="2939" width="115.7109375" customWidth="1"/>
    <col min="45" max="46" style="2612" width="10.57421875"/>
    <col min="47" max="47" style="2612" width="11.140625" customWidth="1"/>
    <col min="48" max="49" style="2612" width="10.57421875"/>
  </cols>
  <sheetData>
    <row customHeight="1" ht="14.25" hidden="1">
      <c r="X1" s="323"/>
      <c r="Y1" s="323"/>
      <c r="AE1" s="323"/>
      <c r="AF1" s="323"/>
      <c r="AJ1" s="3551"/>
      <c r="AK1" s="3551"/>
      <c r="AL1" s="3551"/>
      <c r="AM1" s="3551"/>
      <c r="AN1" s="3551"/>
      <c r="AO1" s="3551"/>
      <c r="AP1" s="3551"/>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52"/>
      <c r="AK2" s="3553"/>
      <c r="AL2" s="3553"/>
      <c r="AM2" s="3553"/>
      <c r="AN2" s="3553"/>
      <c r="AO2" s="3553"/>
      <c r="AP2" s="3554"/>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52"/>
      <c r="AK3" s="3553"/>
      <c r="AL3" s="3553"/>
      <c r="AM3" s="3553"/>
      <c r="AN3" s="3553"/>
      <c r="AO3" s="3553"/>
      <c r="AP3" s="3554"/>
      <c r="AQ3" s="2103"/>
      <c r="AR3" s="1286" t="s">
        <v>389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52"/>
      <c r="AK4" s="3553"/>
      <c r="AL4" s="3553"/>
      <c r="AM4" s="3553"/>
      <c r="AN4" s="3553"/>
      <c r="AO4" s="3553"/>
      <c r="AP4" s="3554"/>
      <c r="AQ4" s="2103"/>
      <c r="AR4" s="1286" t="s">
        <v>470</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3555"/>
      <c r="AK5" s="3556"/>
      <c r="AL5" s="3556"/>
      <c r="AM5" s="3556"/>
      <c r="AN5" s="3556"/>
      <c r="AO5" s="3556"/>
      <c r="AP5" s="3557"/>
      <c r="AQ5" s="2199"/>
      <c r="AR5" s="1286" t="s">
        <v>472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3558"/>
      <c r="AK6" s="3559"/>
      <c r="AL6" s="3559"/>
      <c r="AM6" s="3559"/>
      <c r="AN6" s="3559"/>
      <c r="AO6" s="3559"/>
      <c r="AP6" s="3560"/>
      <c r="AQ6" s="2097"/>
      <c r="AR6" s="1337" t="s">
        <v>473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3561"/>
      <c r="AK7" s="3561"/>
      <c r="AL7" s="3562"/>
      <c r="AM7" s="3563"/>
      <c r="AN7" s="3564" t="s">
        <v>65</v>
      </c>
      <c r="AO7" s="3563"/>
      <c r="AP7" s="3564" t="s">
        <v>65</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65"/>
      <c r="AK8" s="3565"/>
      <c r="AL8" s="3566" t="str">
        <f>AM7&amp;"-"&amp;AO7</f>
        <v>-</v>
      </c>
      <c r="AM8" s="3567"/>
      <c r="AN8" s="3564"/>
      <c r="AO8" s="3567"/>
      <c r="AP8" s="3564"/>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68"/>
      <c r="AK9" s="3569"/>
      <c r="AL9" s="3570"/>
      <c r="AM9" s="3571"/>
      <c r="AN9" s="3572"/>
      <c r="AO9" s="3573"/>
      <c r="AP9" s="3574"/>
      <c r="AQ9" s="367"/>
      <c r="AR9" s="1286" t="s">
        <v>475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575"/>
      <c r="AK10" s="3576"/>
      <c r="AL10" s="3577"/>
      <c r="AM10" s="3578"/>
      <c r="AN10" s="3579"/>
      <c r="AO10" s="3580"/>
      <c r="AP10" s="3581"/>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582"/>
      <c r="AK11" s="3583"/>
      <c r="AL11" s="3584"/>
      <c r="AM11" s="3585"/>
      <c r="AN11" s="3586"/>
      <c r="AO11" s="3587"/>
      <c r="AP11" s="3588"/>
      <c r="AQ11" s="367"/>
      <c r="AR11" s="291"/>
      <c r="AT11" s="506"/>
      <c r="AU11" s="506" t="str">
        <f>IF(T11="","",T11)</f>
        <v>Добавить наименование признака дифференциации</v>
      </c>
      <c r="AV11" s="506"/>
      <c r="AW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3589"/>
      <c r="AK12" s="3589"/>
      <c r="AL12" s="3589"/>
      <c r="AM12" s="3589"/>
      <c r="AN12" s="3589"/>
      <c r="AO12" s="3589"/>
      <c r="AP12" s="3589"/>
      <c r="AQ12" s="1354"/>
      <c r="AR12" s="1354"/>
      <c r="AT12" s="795"/>
      <c r="AU12" s="795" t="str">
        <f>IF(T12="","",T12)</f>
        <v>Добавить централизованную систему для дифференциации</v>
      </c>
      <c r="AV12" s="795"/>
      <c r="AW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3589"/>
      <c r="AK13" s="3589"/>
      <c r="AL13" s="3589"/>
      <c r="AM13" s="3589"/>
      <c r="AN13" s="3589"/>
      <c r="AO13" s="3589"/>
      <c r="AP13" s="3589"/>
      <c r="AQ13" s="1354"/>
      <c r="AR13" s="1354"/>
      <c r="AT13" s="506"/>
      <c r="AU13" s="506" t="str">
        <f>IF(T13="","",T13)</f>
        <v>Добавить территорию для дифференциации</v>
      </c>
      <c r="AV13" s="506"/>
      <c r="AW13" s="506"/>
    </row>
    <row customHeight="1" ht="14.25" hidden="1">
      <c r="AB14" s="323"/>
      <c r="AI14" s="323"/>
      <c r="AJ14" s="3551"/>
      <c r="AK14" s="3551"/>
      <c r="AL14" s="3551"/>
      <c r="AM14" s="3551"/>
      <c r="AN14" s="3551"/>
      <c r="AO14" s="3551"/>
      <c r="AP14" s="3551"/>
    </row>
    <row customHeight="1" ht="14.25" hidden="1">
      <c r="AC15" s="1390"/>
      <c r="AD15" s="1390"/>
      <c r="AE15" s="1391"/>
      <c r="AF15" s="2105"/>
      <c r="AG15" s="2104" t="s">
        <v>65</v>
      </c>
      <c r="AH15" s="2105"/>
      <c r="AI15" s="2104" t="s">
        <v>65</v>
      </c>
      <c r="AJ15" s="3551"/>
      <c r="AK15" s="3551"/>
      <c r="AL15" s="3551"/>
      <c r="AM15" s="3551"/>
      <c r="AN15" s="3551"/>
      <c r="AO15" s="3551"/>
      <c r="AP15" s="3551"/>
    </row>
    <row customHeight="1" ht="14.25" hidden="1">
      <c r="AC16" s="1390"/>
      <c r="AD16" s="1390"/>
      <c r="AE16" s="324" t="str">
        <f>AF15&amp;"-"&amp;AH15</f>
        <v>-</v>
      </c>
      <c r="AF16" s="2104"/>
      <c r="AG16" s="2104"/>
      <c r="AH16" s="2104"/>
      <c r="AI16" s="2104"/>
      <c r="AJ16" s="3551"/>
      <c r="AK16" s="3551"/>
      <c r="AL16" s="3551"/>
      <c r="AM16" s="3551"/>
      <c r="AN16" s="3551"/>
      <c r="AO16" s="3551"/>
      <c r="AP16" s="3551"/>
    </row>
    <row customHeight="1" ht="14.25" hidden="1">
      <c r="AI17" s="323"/>
      <c r="AJ17" s="3551"/>
      <c r="AK17" s="3551"/>
      <c r="AL17" s="3551"/>
      <c r="AM17" s="3551"/>
      <c r="AN17" s="3551"/>
      <c r="AO17" s="3551"/>
      <c r="AP17" s="3551"/>
    </row>
    <row s="3291" customFormat="1" customHeight="1" ht="22.5" hidden="1">
      <c r="L18" s="1477"/>
      <c r="M18" s="1392"/>
      <c r="N18" s="1392"/>
      <c r="O18" s="1397" t="s">
        <v>406</v>
      </c>
      <c r="P18" s="1392"/>
      <c r="Q18" s="1401"/>
      <c r="R18" s="1401"/>
      <c r="S18" s="735"/>
      <c r="Y18" s="1397"/>
      <c r="AA18" s="1397"/>
      <c r="AB18" s="1396"/>
      <c r="AF18" s="1397"/>
      <c r="AH18" s="1397"/>
      <c r="AI18" s="1396"/>
      <c r="AJ18" s="3590"/>
      <c r="AK18" s="3590"/>
      <c r="AL18" s="3590"/>
      <c r="AM18" s="3591"/>
      <c r="AN18" s="3590"/>
      <c r="AO18" s="3591"/>
      <c r="AP18" s="3590"/>
      <c r="AS18" s="517"/>
      <c r="AT18" s="517"/>
      <c r="AU18" s="517"/>
      <c r="AV18" s="517"/>
      <c r="AW18" s="517"/>
    </row>
    <row s="3291" customFormat="1" customHeight="1" ht="14.25" hidden="1">
      <c r="L19" s="1477"/>
      <c r="M19" s="1392"/>
      <c r="N19" s="1392"/>
      <c r="O19" s="1392"/>
      <c r="P19" s="1392"/>
      <c r="Q19" s="1401"/>
      <c r="R19" s="1401"/>
      <c r="S19" s="735"/>
      <c r="AB19" s="1396"/>
      <c r="AI19" s="1396"/>
      <c r="AJ19" s="3590"/>
      <c r="AK19" s="3590"/>
      <c r="AL19" s="3590"/>
      <c r="AM19" s="3590"/>
      <c r="AN19" s="3590"/>
      <c r="AO19" s="3590"/>
      <c r="AP19" s="3590"/>
      <c r="AS19" s="517"/>
      <c r="AT19" s="517"/>
      <c r="AU19" s="517"/>
      <c r="AV19" s="517"/>
      <c r="AW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c r="AJ20" s="3590"/>
      <c r="AK20" s="3590"/>
      <c r="AL20" s="3590"/>
      <c r="AM20" s="3590"/>
      <c r="AN20" s="3592" t="s">
        <v>409</v>
      </c>
      <c r="AO20" s="3590"/>
      <c r="AP20" s="3592" t="s">
        <v>410</v>
      </c>
    </row>
    <row customHeight="1" ht="14.25" hidden="1">
      <c r="O21" s="1394"/>
      <c r="AJ21" s="3551"/>
      <c r="AK21" s="3551"/>
      <c r="AL21" s="3551"/>
      <c r="AM21" s="3551"/>
      <c r="AN21" s="3551"/>
      <c r="AO21" s="3551"/>
      <c r="AP21" s="3551"/>
    </row>
    <row customHeight="1" ht="14.25" hidden="1">
      <c r="O22" s="1394"/>
      <c r="AJ22" s="3551"/>
      <c r="AK22" s="3551"/>
      <c r="AL22" s="3551"/>
      <c r="AM22" s="3551"/>
      <c r="AN22" s="3551"/>
      <c r="AO22" s="3551"/>
      <c r="AP22" s="3551"/>
    </row>
    <row customHeight="1" ht="14.25">
      <c r="Q23" s="377"/>
      <c r="R23" s="377"/>
      <c r="S23" s="1305"/>
      <c r="T23" s="361"/>
      <c r="U23" s="361"/>
      <c r="V23" s="515"/>
      <c r="W23" s="515"/>
      <c r="X23" s="515"/>
      <c r="Y23" s="515"/>
      <c r="Z23" s="515"/>
      <c r="AA23" s="515"/>
      <c r="AB23" s="515"/>
      <c r="AC23" s="515"/>
      <c r="AD23" s="515"/>
      <c r="AE23" s="515"/>
      <c r="AF23" s="515"/>
      <c r="AG23" s="515"/>
      <c r="AH23" s="515"/>
      <c r="AI23" s="515"/>
      <c r="AJ23" s="3551"/>
      <c r="AK23" s="3551"/>
      <c r="AL23" s="3551"/>
      <c r="AM23" s="3551"/>
      <c r="AN23" s="3551"/>
      <c r="AO23" s="3551"/>
      <c r="AP23" s="3551"/>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593"/>
      <c r="AK24" s="3593"/>
      <c r="AL24" s="3593"/>
      <c r="AM24" s="3593"/>
      <c r="AN24" s="3593"/>
      <c r="AO24" s="3593"/>
      <c r="AP24" s="3593"/>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c r="AJ25" s="3594"/>
      <c r="AK25" s="3594"/>
      <c r="AL25" s="3594"/>
      <c r="AM25" s="3594"/>
      <c r="AN25" s="3594"/>
      <c r="AO25" s="3594"/>
      <c r="AP25" s="3594"/>
    </row>
    <row customHeight="1" ht="14.25">
      <c r="Q26" s="377"/>
      <c r="R26" s="377"/>
      <c r="S26" s="1305"/>
      <c r="T26" s="361"/>
      <c r="U26" s="361"/>
      <c r="V26" s="316"/>
      <c r="W26" s="316"/>
      <c r="X26" s="316"/>
      <c r="Y26" s="316"/>
      <c r="Z26" s="316"/>
      <c r="AA26" s="316"/>
      <c r="AB26" s="316"/>
      <c r="AC26" s="316"/>
      <c r="AD26" s="316"/>
      <c r="AE26" s="316"/>
      <c r="AF26" s="316"/>
      <c r="AG26" s="316"/>
      <c r="AH26" s="316"/>
      <c r="AI26" s="316"/>
      <c r="AJ26" s="3595"/>
      <c r="AK26" s="3595"/>
      <c r="AL26" s="3595"/>
      <c r="AM26" s="3595"/>
      <c r="AN26" s="3595"/>
      <c r="AO26" s="3595"/>
      <c r="AP26" s="3595"/>
      <c r="AQ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596" t="str">
        <f>IF(TITLE_NAME_OR_PR_CHANGE="",IF(TITLE_NAME_OR_PR="","",TITLE_NAME_OR_PR),TITLE_NAME_OR_PR_CHANGE)</f>
        <v>Региональная служба по тарифам ХМАО-ЮГРЫ</v>
      </c>
      <c r="AK27" s="3596"/>
      <c r="AL27" s="3596"/>
      <c r="AM27" s="3596"/>
      <c r="AN27" s="3596"/>
      <c r="AO27" s="3596"/>
      <c r="AP27" s="3551"/>
      <c r="AQ27" s="322"/>
      <c r="AR27" s="268"/>
      <c r="AS27" s="368"/>
      <c r="AT27" s="368"/>
      <c r="AU27" s="368"/>
      <c r="AV27" s="368"/>
      <c r="AW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597" t="str">
        <f>IF(TITLE_DATE_PR_CHANGE="",IF(TITLE_DATE_PR="","",TITLE_DATE_PR),TITLE_DATE_PR_CHANGE)</f>
        <v>45260</v>
      </c>
      <c r="AK28" s="3597"/>
      <c r="AL28" s="3597"/>
      <c r="AM28" s="3597"/>
      <c r="AN28" s="3597"/>
      <c r="AO28" s="3597"/>
      <c r="AP28" s="3551"/>
      <c r="AQ28" s="322"/>
      <c r="AR28" s="268"/>
      <c r="AS28" s="368"/>
      <c r="AT28" s="368"/>
      <c r="AU28" s="368"/>
      <c r="AV28" s="368"/>
      <c r="AW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596" t="str">
        <f>IF(TITLE_NUMBER_PR_CHANGE="",IF(TITLE_NUMBER_PR="","",TITLE_NUMBER_PR),TITLE_NUMBER_PR_CHANGE)</f>
        <v>80-нп</v>
      </c>
      <c r="AK29" s="3596"/>
      <c r="AL29" s="3596"/>
      <c r="AM29" s="3596"/>
      <c r="AN29" s="3596"/>
      <c r="AO29" s="3596"/>
      <c r="AP29" s="3551"/>
      <c r="AQ29" s="322"/>
      <c r="AR29" s="268"/>
      <c r="AS29" s="368"/>
      <c r="AT29" s="368"/>
      <c r="AU29" s="368"/>
      <c r="AV29" s="368"/>
      <c r="AW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596" t="str">
        <f>IF(TITLE_IST_PUB_CHANGE="",IF(TITLE_IST_PUB="","",TITLE_IST_PUB),TITLE_IST_PUB_CHANGE)</f>
        <v>«Официальном интернет-портале правовой информации» (www.pravo.gov.ru) 08.12.2023 г.</v>
      </c>
      <c r="AK30" s="3596"/>
      <c r="AL30" s="3596"/>
      <c r="AM30" s="3596"/>
      <c r="AN30" s="3596"/>
      <c r="AO30" s="3596"/>
      <c r="AP30" s="3551"/>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595"/>
      <c r="AK31" s="3595"/>
      <c r="AL31" s="3595"/>
      <c r="AM31" s="3595"/>
      <c r="AN31" s="3595"/>
      <c r="AO31" s="3595"/>
      <c r="AP31" s="3595"/>
      <c r="AQ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597" t="str">
        <f>IF(TITLE_DATE_PR_CHANGE="",IF(TITLE_DATE_PR="","",TITLE_DATE_PR),TITLE_DATE_PR_CHANGE)</f>
        <v>45260</v>
      </c>
      <c r="AK32" s="3597"/>
      <c r="AL32" s="3597"/>
      <c r="AM32" s="3597"/>
      <c r="AN32" s="3597"/>
      <c r="AO32" s="3597"/>
      <c r="AP32" s="3551"/>
      <c r="AQ32" s="322"/>
      <c r="AR32" s="268"/>
      <c r="AS32" s="368"/>
      <c r="AT32" s="368"/>
      <c r="AU32" s="368"/>
      <c r="AV32" s="368"/>
      <c r="AW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596" t="str">
        <f>IF(TITLE_NUMBER_PR_CHANGE="",IF(TITLE_NUMBER_PR="","",TITLE_NUMBER_PR),TITLE_NUMBER_PR_CHANGE)</f>
        <v>80-нп</v>
      </c>
      <c r="AK33" s="3596"/>
      <c r="AL33" s="3596"/>
      <c r="AM33" s="3596"/>
      <c r="AN33" s="3596"/>
      <c r="AO33" s="3596"/>
      <c r="AP33" s="3551"/>
      <c r="AQ33" s="322"/>
      <c r="AR33" s="268"/>
      <c r="AS33" s="368"/>
      <c r="AT33" s="368"/>
      <c r="AU33" s="368"/>
      <c r="AV33" s="368"/>
      <c r="AW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J34" s="3551"/>
      <c r="AK34" s="3551"/>
      <c r="AL34" s="3551"/>
      <c r="AM34" s="3551"/>
      <c r="AN34" s="3551"/>
      <c r="AO34" s="3551"/>
      <c r="AP34" s="3598" t="s">
        <v>416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599" t="s">
        <v>486</v>
      </c>
      <c r="AK35" s="3599"/>
      <c r="AL35" s="3599"/>
      <c r="AM35" s="3599"/>
      <c r="AN35" s="3599"/>
      <c r="AO35" s="3599"/>
      <c r="AP35" s="3599"/>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600" t="s">
        <v>289</v>
      </c>
      <c r="AK36" s="3600"/>
      <c r="AL36" s="3600"/>
      <c r="AM36" s="3600"/>
      <c r="AN36" s="3600"/>
      <c r="AO36" s="3600"/>
      <c r="AP36" s="3600"/>
      <c r="AQ36" s="1971"/>
      <c r="AR36" s="1971"/>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601" t="s">
        <v>418</v>
      </c>
      <c r="AK37" s="3602"/>
      <c r="AL37" s="3602"/>
      <c r="AM37" s="3602"/>
      <c r="AN37" s="3602"/>
      <c r="AO37" s="3603"/>
      <c r="AP37" s="3604" t="s">
        <v>419</v>
      </c>
      <c r="AQ37" s="2132" t="s">
        <v>421</v>
      </c>
      <c r="AR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3605" t="s">
        <v>477</v>
      </c>
      <c r="AK38" s="3606" t="s">
        <v>424</v>
      </c>
      <c r="AL38" s="3607"/>
      <c r="AM38" s="3606" t="s">
        <v>425</v>
      </c>
      <c r="AN38" s="3608"/>
      <c r="AO38" s="3607"/>
      <c r="AP38" s="3609"/>
      <c r="AQ38" s="2133"/>
      <c r="AR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3605" t="s">
        <v>480</v>
      </c>
      <c r="AK39" s="3610" t="s">
        <v>481</v>
      </c>
      <c r="AL39" s="3610" t="s">
        <v>482</v>
      </c>
      <c r="AM39" s="3610" t="s">
        <v>435</v>
      </c>
      <c r="AN39" s="3611" t="s">
        <v>436</v>
      </c>
      <c r="AO39" s="3612"/>
      <c r="AP39" s="3613"/>
      <c r="AQ39" s="2134"/>
      <c r="AR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614">
        <f>OFFSET(AJ40,0,-1)+1</f>
        <v>3</v>
      </c>
      <c r="AK40" s="3614">
        <f>OFFSET(AK40,0,-1)+1</f>
        <v>4</v>
      </c>
      <c r="AL40" s="3614">
        <f>OFFSET(AL40,0,-1)+1</f>
        <v>5</v>
      </c>
      <c r="AM40" s="3614">
        <f>OFFSET(AM40,0,-1)+1</f>
        <v>6</v>
      </c>
      <c r="AN40" s="3614">
        <f>OFFSET(AN40,0,-1)+1</f>
        <v>7</v>
      </c>
      <c r="AO40" s="3614"/>
      <c r="AP40" s="3614">
        <f>OFFSET(AP40,0,-2)+1</f>
        <v>8</v>
      </c>
      <c r="AQ40" s="1263">
        <f>OFFSET(AQ40,0,-1)</f>
        <v>14</v>
      </c>
      <c r="AR40" s="1481">
        <f>OFFSET(AR40,0,-1)+1</f>
        <v>15</v>
      </c>
      <c r="AS40" s="517"/>
      <c r="AT40" s="517"/>
      <c r="AU40" s="517"/>
      <c r="AV40" s="517"/>
      <c r="AW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подвоз воды, для организаций, осуществляющих подвоз воды 
</v>
      </c>
      <c r="AD41" s="2102"/>
      <c r="AE41" s="2102"/>
      <c r="AF41" s="2102"/>
      <c r="AG41" s="2102"/>
      <c r="AH41" s="2102"/>
      <c r="AI41" s="2102"/>
      <c r="AJ41" s="3552"/>
      <c r="AK41" s="3553"/>
      <c r="AL41" s="3553"/>
      <c r="AM41" s="3553"/>
      <c r="AN41" s="3553"/>
      <c r="AO41" s="3553"/>
      <c r="AP41" s="3554"/>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52"/>
      <c r="AK42" s="3553"/>
      <c r="AL42" s="3553"/>
      <c r="AM42" s="3553"/>
      <c r="AN42" s="3553"/>
      <c r="AO42" s="3553"/>
      <c r="AP42" s="3554"/>
      <c r="AQ42" s="2103"/>
      <c r="AR42" s="1286" t="s">
        <v>389</v>
      </c>
      <c r="AT42" s="506"/>
      <c r="AU42" s="506" t="str">
        <f>IF(T42="","",T42)</f>
        <v>Территория действия тарифа</v>
      </c>
      <c r="AV42" s="506"/>
      <c r="AW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52"/>
      <c r="AK43" s="3553"/>
      <c r="AL43" s="3553"/>
      <c r="AM43" s="3553"/>
      <c r="AN43" s="3553"/>
      <c r="AO43" s="3553"/>
      <c r="AP43" s="3554"/>
      <c r="AQ43" s="2103"/>
      <c r="AR43" s="1286" t="s">
        <v>470</v>
      </c>
      <c r="AT43" s="506"/>
      <c r="AU43" s="506" t="str">
        <f>IF(T43="","",T43)</f>
        <v>Наименование централизованной системы холодного водоснабжения</v>
      </c>
      <c r="AV43" s="506"/>
      <c r="AW43" s="506"/>
    </row>
    <row customHeight="1" ht="23.25">
      <c r="A44" s="1393" t="s">
        <v>227</v>
      </c>
      <c r="B44" s="1393" t="s">
        <v>228</v>
      </c>
      <c r="C44" s="1393" t="s">
        <v>229</v>
      </c>
      <c r="D44" s="1393" t="s">
        <v>487</v>
      </c>
      <c r="E44" s="2108"/>
      <c r="F44" s="2108"/>
      <c r="G44" s="2108"/>
      <c r="H44" s="2108"/>
      <c r="I44" s="2109" t="str">
        <f>S43&amp;".1"</f>
        <v>1.1.1.1</v>
      </c>
      <c r="J44" s="1393"/>
      <c r="K44" s="1393"/>
      <c r="L44" s="1394"/>
      <c r="P44" s="2111">
        <v>1</v>
      </c>
      <c r="Q44" s="1480"/>
      <c r="R44" s="352"/>
      <c r="S44" s="1487" t="str">
        <f>$I44</f>
        <v>1.1.1.1</v>
      </c>
      <c r="T44" s="273" t="s">
        <v>471</v>
      </c>
      <c r="U44" s="288"/>
      <c r="V44" s="2194"/>
      <c r="W44" s="2195"/>
      <c r="X44" s="2195"/>
      <c r="Y44" s="2195"/>
      <c r="Z44" s="2195"/>
      <c r="AA44" s="2195"/>
      <c r="AB44" s="2196"/>
      <c r="AC44" s="2197" t="s">
        <v>488</v>
      </c>
      <c r="AD44" s="2198"/>
      <c r="AE44" s="2198"/>
      <c r="AF44" s="2198"/>
      <c r="AG44" s="2198"/>
      <c r="AH44" s="2198"/>
      <c r="AI44" s="2198"/>
      <c r="AJ44" s="3555"/>
      <c r="AK44" s="3556"/>
      <c r="AL44" s="3556"/>
      <c r="AM44" s="3556"/>
      <c r="AN44" s="3556"/>
      <c r="AO44" s="3556"/>
      <c r="AP44" s="3557"/>
      <c r="AQ44" s="2199"/>
      <c r="AR44" s="1286" t="s">
        <v>472</v>
      </c>
      <c r="AT44" s="506"/>
      <c r="AU44" s="506" t="str">
        <f>IF(T44="","",T44)</f>
        <v>Наименование признака дифференциации</v>
      </c>
      <c r="AV44" s="506"/>
      <c r="AW44" s="506"/>
    </row>
    <row customHeight="1" ht="23.25">
      <c r="A45" s="1393" t="s">
        <v>227</v>
      </c>
      <c r="B45" s="1393" t="s">
        <v>228</v>
      </c>
      <c r="C45" s="1393" t="s">
        <v>229</v>
      </c>
      <c r="D45" s="1393" t="s">
        <v>487</v>
      </c>
      <c r="E45" s="2108"/>
      <c r="F45" s="2108"/>
      <c r="G45" s="2108"/>
      <c r="H45" s="2108"/>
      <c r="I45" s="2110"/>
      <c r="J45" s="2109" t="str">
        <f>I44&amp;".1"</f>
        <v>1.1.1.1.1</v>
      </c>
      <c r="K45" s="1393"/>
      <c r="L45" s="1394" t="s">
        <v>397</v>
      </c>
      <c r="P45" s="2111"/>
      <c r="Q45" s="2111">
        <v>1</v>
      </c>
      <c r="R45" s="353"/>
      <c r="S45" s="1487" t="str">
        <f>$J45</f>
        <v>1.1.1.1.1</v>
      </c>
      <c r="T45" s="274" t="s">
        <v>398</v>
      </c>
      <c r="U45" s="288"/>
      <c r="V45" s="2095"/>
      <c r="W45" s="2096"/>
      <c r="X45" s="2096"/>
      <c r="Y45" s="2096"/>
      <c r="Z45" s="2096"/>
      <c r="AA45" s="2096"/>
      <c r="AB45" s="2097"/>
      <c r="AC45" s="2095" t="s">
        <v>489</v>
      </c>
      <c r="AD45" s="2096"/>
      <c r="AE45" s="2096"/>
      <c r="AF45" s="2096"/>
      <c r="AG45" s="2096"/>
      <c r="AH45" s="2096"/>
      <c r="AI45" s="2096"/>
      <c r="AJ45" s="3558"/>
      <c r="AK45" s="3559"/>
      <c r="AL45" s="3559"/>
      <c r="AM45" s="3559"/>
      <c r="AN45" s="3559"/>
      <c r="AO45" s="3559"/>
      <c r="AP45" s="3560"/>
      <c r="AQ45" s="2097"/>
      <c r="AR45" s="1337" t="s">
        <v>473</v>
      </c>
      <c r="AT45" s="506"/>
      <c r="AU45" s="506" t="str">
        <f>IF(T45="","",T45)</f>
        <v>Группа потребителей</v>
      </c>
      <c r="AV45" s="506"/>
      <c r="AW45" s="506"/>
    </row>
    <row customHeight="1" ht="23.25">
      <c r="A46" s="1393" t="s">
        <v>227</v>
      </c>
      <c r="B46" s="1393" t="s">
        <v>228</v>
      </c>
      <c r="C46" s="1393" t="s">
        <v>229</v>
      </c>
      <c r="D46" s="1393" t="s">
        <v>487</v>
      </c>
      <c r="E46" s="2108"/>
      <c r="F46" s="2108"/>
      <c r="G46" s="2108"/>
      <c r="H46" s="2108"/>
      <c r="I46" s="2110"/>
      <c r="J46" s="2110"/>
      <c r="K46" s="2109" t="str">
        <f>J45&amp;".1"</f>
        <v>1.1.1.1.1.1</v>
      </c>
      <c r="L46" s="1394"/>
      <c r="P46" s="2111"/>
      <c r="Q46" s="2111"/>
      <c r="R46" s="353">
        <v>1</v>
      </c>
      <c r="S46" s="1487" t="str">
        <f>$K46</f>
        <v>1.1.1.1.1.1</v>
      </c>
      <c r="T46" s="1467" t="s">
        <v>490</v>
      </c>
      <c r="U46" s="288"/>
      <c r="V46" s="757"/>
      <c r="W46" s="757"/>
      <c r="X46" s="1285"/>
      <c r="Y46" s="2112"/>
      <c r="Z46" s="1981" t="s">
        <v>65</v>
      </c>
      <c r="AA46" s="2112"/>
      <c r="AB46" s="1981" t="s">
        <v>65</v>
      </c>
      <c r="AC46" s="757">
        <v>1130.69</v>
      </c>
      <c r="AD46" s="757"/>
      <c r="AE46" s="1285"/>
      <c r="AF46" s="3563">
        <v>45292</v>
      </c>
      <c r="AG46" s="1981" t="s">
        <v>65</v>
      </c>
      <c r="AH46" s="3615">
        <v>45473</v>
      </c>
      <c r="AI46" s="1981" t="s">
        <v>65</v>
      </c>
      <c r="AJ46" s="3561">
        <v>1239.12</v>
      </c>
      <c r="AK46" s="3561"/>
      <c r="AL46" s="3562"/>
      <c r="AM46" s="3563">
        <v>45474</v>
      </c>
      <c r="AN46" s="3564" t="s">
        <v>65</v>
      </c>
      <c r="AO46" s="3563">
        <v>45657</v>
      </c>
      <c r="AP46" s="3564" t="s">
        <v>65</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без учета НДС</v>
      </c>
      <c r="AV46" s="506"/>
      <c r="AW46" s="506"/>
    </row>
    <row customHeight="1" ht="0">
      <c r="A47" s="1393" t="s">
        <v>227</v>
      </c>
      <c r="B47" s="1393" t="s">
        <v>228</v>
      </c>
      <c r="C47" s="1393" t="s">
        <v>229</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45292-45473</v>
      </c>
      <c r="AF47" s="2113"/>
      <c r="AG47" s="1981"/>
      <c r="AH47" s="2115"/>
      <c r="AI47" s="1981"/>
      <c r="AJ47" s="3565"/>
      <c r="AK47" s="3565"/>
      <c r="AL47" s="3566" t="str">
        <f>AM46&amp;"-"&amp;AO46</f>
        <v>45474-45657</v>
      </c>
      <c r="AM47" s="3567"/>
      <c r="AN47" s="3564"/>
      <c r="AO47" s="3567"/>
      <c r="AP47" s="3564"/>
      <c r="AQ47" s="1469"/>
      <c r="AR47" s="2200"/>
      <c r="AT47" s="506"/>
      <c r="AU47" s="506" t="str">
        <f>IF(T47="","",T47)</f>
        <v/>
      </c>
      <c r="AV47" s="506"/>
      <c r="AW47" s="506"/>
    </row>
    <row customHeight="1" ht="21">
      <c r="A48" s="1393" t="s">
        <v>227</v>
      </c>
      <c r="B48" s="1393" t="s">
        <v>228</v>
      </c>
      <c r="C48" s="1393" t="s">
        <v>229</v>
      </c>
      <c r="D48" s="1393" t="s">
        <v>487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16"/>
      <c r="AK48" s="3617"/>
      <c r="AL48" s="3618"/>
      <c r="AM48" s="3619"/>
      <c r="AN48" s="3620"/>
      <c r="AO48" s="3621"/>
      <c r="AP48" s="3622"/>
      <c r="AQ48" s="367"/>
      <c r="AR48" s="1286" t="s">
        <v>475</v>
      </c>
      <c r="AT48" s="506"/>
      <c r="AU48" s="506" t="str">
        <f>IF(T48="","",T48)</f>
        <v>Добавить значение признака дифференциации</v>
      </c>
      <c r="AV48" s="506"/>
      <c r="AW48" s="506"/>
    </row>
    <row s="3623" customFormat="1" customHeight="1" ht="23.25">
      <c r="A49" s="3624"/>
      <c r="B49" s="3624"/>
      <c r="C49" s="3624"/>
      <c r="D49" s="3624"/>
      <c r="E49" s="3625"/>
      <c r="F49" s="3625"/>
      <c r="G49" s="3625"/>
      <c r="H49" s="3625"/>
      <c r="I49" s="3626"/>
      <c r="J49" s="3627" t="str">
        <f>I44&amp;".2"</f>
        <v>1.1.1.1.2</v>
      </c>
      <c r="K49" s="3624"/>
      <c r="L49" s="3628" t="s">
        <v>397</v>
      </c>
      <c r="M49" s="3629"/>
      <c r="N49" s="3629"/>
      <c r="O49" s="3629"/>
      <c r="P49" s="3630"/>
      <c r="Q49" s="3631" t="s">
        <v>486</v>
      </c>
      <c r="R49" s="3632"/>
      <c r="S49" s="3633" t="str">
        <f>$J49</f>
        <v>1.1.1.1.2</v>
      </c>
      <c r="T49" s="3634" t="s">
        <v>398</v>
      </c>
      <c r="U49" s="3635"/>
      <c r="V49" s="3558"/>
      <c r="W49" s="3559"/>
      <c r="X49" s="3559"/>
      <c r="Y49" s="3559"/>
      <c r="Z49" s="3559"/>
      <c r="AA49" s="3559"/>
      <c r="AB49" s="3560"/>
      <c r="AC49" s="3558" t="s">
        <v>491</v>
      </c>
      <c r="AD49" s="3559"/>
      <c r="AE49" s="3559"/>
      <c r="AF49" s="3559"/>
      <c r="AG49" s="3559"/>
      <c r="AH49" s="3559"/>
      <c r="AI49" s="3559"/>
      <c r="AJ49" s="3558"/>
      <c r="AK49" s="3559"/>
      <c r="AL49" s="3559"/>
      <c r="AM49" s="3559"/>
      <c r="AN49" s="3559"/>
      <c r="AO49" s="3559"/>
      <c r="AP49" s="3560"/>
      <c r="AQ49" s="3560"/>
      <c r="AR49" s="3636" t="s">
        <v>473</v>
      </c>
      <c r="AS49" s="3598"/>
      <c r="AT49" s="3637"/>
      <c r="AU49" s="3637" t="str">
        <f>IF(T49="","",T49)</f>
        <v>Группа потребителей</v>
      </c>
      <c r="AV49" s="3637"/>
      <c r="AW49" s="3637"/>
    </row>
    <row s="3638" customFormat="1" customHeight="1" ht="23.25">
      <c r="A50" s="3624"/>
      <c r="B50" s="3624"/>
      <c r="C50" s="3624"/>
      <c r="D50" s="3624"/>
      <c r="E50" s="3625"/>
      <c r="F50" s="3625"/>
      <c r="G50" s="3625"/>
      <c r="H50" s="3625"/>
      <c r="I50" s="3626"/>
      <c r="J50" s="3626" t="str">
        <f>I44&amp;".1"</f>
        <v>1.1.1.1.1</v>
      </c>
      <c r="K50" s="3627" t="str">
        <f>J49&amp;".1"</f>
        <v>1.1.1.1.2.1</v>
      </c>
      <c r="L50" s="3628"/>
      <c r="M50" s="3629"/>
      <c r="N50" s="3629"/>
      <c r="O50" s="3629"/>
      <c r="P50" s="3630"/>
      <c r="Q50" s="3630"/>
      <c r="R50" s="3632">
        <v>1</v>
      </c>
      <c r="S50" s="3633" t="str">
        <f>$K50</f>
        <v>1.1.1.1.2.1</v>
      </c>
      <c r="T50" s="3639" t="s">
        <v>492</v>
      </c>
      <c r="U50" s="3635"/>
      <c r="V50" s="3561"/>
      <c r="W50" s="3561"/>
      <c r="X50" s="3562"/>
      <c r="Y50" s="3563"/>
      <c r="Z50" s="3564" t="s">
        <v>65</v>
      </c>
      <c r="AA50" s="3563"/>
      <c r="AB50" s="3564" t="s">
        <v>65</v>
      </c>
      <c r="AC50" s="3561">
        <v>1356.83</v>
      </c>
      <c r="AD50" s="3561"/>
      <c r="AE50" s="3562"/>
      <c r="AF50" s="3563">
        <v>45292</v>
      </c>
      <c r="AG50" s="3564" t="s">
        <v>65</v>
      </c>
      <c r="AH50" s="3615">
        <v>45473</v>
      </c>
      <c r="AI50" s="3564" t="s">
        <v>65</v>
      </c>
      <c r="AJ50" s="3561">
        <v>1486.94</v>
      </c>
      <c r="AK50" s="3561"/>
      <c r="AL50" s="3562"/>
      <c r="AM50" s="3563">
        <v>45474</v>
      </c>
      <c r="AN50" s="3564" t="s">
        <v>65</v>
      </c>
      <c r="AO50" s="3563">
        <v>45657</v>
      </c>
      <c r="AP50" s="3564" t="s">
        <v>65</v>
      </c>
      <c r="AQ50" s="3640"/>
      <c r="AR50" s="3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598">
        <f>STRCHECKDATE(V51:AQ51)</f>
      </c>
      <c r="AT50" s="3637"/>
      <c r="AU50" s="3637" t="str">
        <f>IF(T50="","",T50)</f>
        <v>с учетом НДС</v>
      </c>
      <c r="AV50" s="3637"/>
      <c r="AW50" s="3637"/>
    </row>
    <row s="3642" customFormat="1" customHeight="1" ht="14.25">
      <c r="A51" s="3624"/>
      <c r="B51" s="3624"/>
      <c r="C51" s="3624"/>
      <c r="D51" s="3624"/>
      <c r="E51" s="3625"/>
      <c r="F51" s="3625"/>
      <c r="G51" s="3625"/>
      <c r="H51" s="3625"/>
      <c r="I51" s="3626"/>
      <c r="J51" s="3626" t="str">
        <f>I44&amp;".1"</f>
        <v>1.1.1.1.1</v>
      </c>
      <c r="K51" s="3627"/>
      <c r="L51" s="3628"/>
      <c r="M51" s="3629"/>
      <c r="N51" s="3629"/>
      <c r="O51" s="3629"/>
      <c r="P51" s="3630"/>
      <c r="Q51" s="3630"/>
      <c r="R51" s="3632"/>
      <c r="S51" s="3643"/>
      <c r="T51" s="3635"/>
      <c r="U51" s="3635"/>
      <c r="V51" s="3565"/>
      <c r="W51" s="3565"/>
      <c r="X51" s="3566" t="str">
        <f>Y50&amp;"-"&amp;AA50</f>
        <v>-</v>
      </c>
      <c r="Y51" s="3567"/>
      <c r="Z51" s="3564"/>
      <c r="AA51" s="3567"/>
      <c r="AB51" s="3564"/>
      <c r="AC51" s="3565"/>
      <c r="AD51" s="3565"/>
      <c r="AE51" s="3566" t="str">
        <f>AF50&amp;"-"&amp;AH50</f>
        <v>45292-45473</v>
      </c>
      <c r="AF51" s="3567"/>
      <c r="AG51" s="3564"/>
      <c r="AH51" s="3644"/>
      <c r="AI51" s="3564"/>
      <c r="AJ51" s="3565"/>
      <c r="AK51" s="3565"/>
      <c r="AL51" s="3566" t="str">
        <f>AM50&amp;"-"&amp;AO50</f>
        <v>45474-45657</v>
      </c>
      <c r="AM51" s="3567"/>
      <c r="AN51" s="3564"/>
      <c r="AO51" s="3567"/>
      <c r="AP51" s="3564"/>
      <c r="AQ51" s="3645"/>
      <c r="AR51" s="3641"/>
      <c r="AS51" s="3598"/>
      <c r="AT51" s="3637"/>
      <c r="AU51" s="3637" t="str">
        <f>IF(T51="","",T51)</f>
        <v/>
      </c>
      <c r="AV51" s="3637"/>
      <c r="AW51" s="3637"/>
    </row>
    <row s="3646" customFormat="1" customHeight="1" ht="21">
      <c r="A52" s="3624"/>
      <c r="B52" s="3624"/>
      <c r="C52" s="3624"/>
      <c r="D52" s="3624"/>
      <c r="E52" s="3625"/>
      <c r="F52" s="3625"/>
      <c r="G52" s="3625"/>
      <c r="H52" s="3625"/>
      <c r="I52" s="3626"/>
      <c r="J52" s="3627" t="str">
        <f>I44&amp;".1"</f>
        <v>1.1.1.1.1</v>
      </c>
      <c r="K52" s="3624"/>
      <c r="L52" s="3628"/>
      <c r="M52" s="3629"/>
      <c r="N52" s="3629"/>
      <c r="O52" s="3629"/>
      <c r="P52" s="3630"/>
      <c r="Q52" s="3630"/>
      <c r="R52" s="3647"/>
      <c r="S52" s="3648"/>
      <c r="T52" s="3649" t="s">
        <v>474</v>
      </c>
      <c r="U52" s="3650"/>
      <c r="V52" s="3651"/>
      <c r="W52" s="3652"/>
      <c r="X52" s="3653"/>
      <c r="Y52" s="3654"/>
      <c r="Z52" s="3655"/>
      <c r="AA52" s="3656"/>
      <c r="AB52" s="3657"/>
      <c r="AC52" s="3658"/>
      <c r="AD52" s="3659"/>
      <c r="AE52" s="3660"/>
      <c r="AF52" s="3661"/>
      <c r="AG52" s="3662"/>
      <c r="AH52" s="3663"/>
      <c r="AI52" s="3664"/>
      <c r="AJ52" s="3665"/>
      <c r="AK52" s="3666"/>
      <c r="AL52" s="3667"/>
      <c r="AM52" s="3668"/>
      <c r="AN52" s="3669"/>
      <c r="AO52" s="3670"/>
      <c r="AP52" s="3671"/>
      <c r="AQ52" s="3672"/>
      <c r="AR52" s="3673" t="s">
        <v>475</v>
      </c>
      <c r="AS52" s="3598"/>
      <c r="AT52" s="3637"/>
      <c r="AU52" s="3637" t="str">
        <f>IF(T52="","",T52)</f>
        <v>Добавить значение признака дифференциации</v>
      </c>
      <c r="AV52" s="3637"/>
      <c r="AW52" s="3637"/>
    </row>
    <row customHeight="1" ht="21">
      <c r="A53" s="1393" t="s">
        <v>227</v>
      </c>
      <c r="B53" s="1393" t="s">
        <v>228</v>
      </c>
      <c r="C53" s="1393" t="s">
        <v>229</v>
      </c>
      <c r="D53" s="1393" t="s">
        <v>487</v>
      </c>
      <c r="E53" s="2108"/>
      <c r="F53" s="2108"/>
      <c r="G53" s="2108"/>
      <c r="H53" s="2108"/>
      <c r="I53" s="2109"/>
      <c r="J53" s="1393"/>
      <c r="K53" s="1393"/>
      <c r="L53" s="1394"/>
      <c r="P53" s="2111"/>
      <c r="Q53" s="1480"/>
      <c r="R53" s="352"/>
      <c r="S53" s="1308"/>
      <c r="T53" s="364" t="s">
        <v>403</v>
      </c>
      <c r="U53" s="367"/>
      <c r="V53" s="367"/>
      <c r="W53" s="367"/>
      <c r="X53" s="367"/>
      <c r="Y53" s="367"/>
      <c r="Z53" s="367"/>
      <c r="AA53" s="367"/>
      <c r="AB53" s="366"/>
      <c r="AC53" s="367"/>
      <c r="AD53" s="367"/>
      <c r="AE53" s="367"/>
      <c r="AF53" s="367"/>
      <c r="AG53" s="367"/>
      <c r="AH53" s="367"/>
      <c r="AI53" s="366"/>
      <c r="AJ53" s="3674"/>
      <c r="AK53" s="3675"/>
      <c r="AL53" s="3676"/>
      <c r="AM53" s="3677"/>
      <c r="AN53" s="3678"/>
      <c r="AO53" s="3679"/>
      <c r="AP53" s="3680"/>
      <c r="AQ53" s="367"/>
      <c r="AR53" s="1470"/>
      <c r="AT53" s="506"/>
      <c r="AU53" s="506" t="str">
        <f>IF(T53="","",T53)</f>
        <v>Добавить группу потребителей</v>
      </c>
      <c r="AV53" s="506"/>
      <c r="AW53" s="506"/>
    </row>
    <row customHeight="1" ht="21">
      <c r="A54" s="1393" t="s">
        <v>227</v>
      </c>
      <c r="B54" s="1393" t="s">
        <v>228</v>
      </c>
      <c r="C54" s="1393" t="s">
        <v>229</v>
      </c>
      <c r="D54" s="1393" t="s">
        <v>487</v>
      </c>
      <c r="E54" s="2108"/>
      <c r="F54" s="2108"/>
      <c r="G54" s="2108"/>
      <c r="H54" s="2107"/>
      <c r="I54" s="1393"/>
      <c r="J54" s="1393"/>
      <c r="K54" s="1393"/>
      <c r="L54" s="1394"/>
      <c r="M54" s="1395"/>
      <c r="N54" s="1395"/>
      <c r="O54" s="543"/>
      <c r="P54" s="356"/>
      <c r="Q54" s="376"/>
      <c r="R54" s="351"/>
      <c r="S54" s="1308"/>
      <c r="T54" s="372" t="s">
        <v>476</v>
      </c>
      <c r="U54" s="367"/>
      <c r="V54" s="367"/>
      <c r="W54" s="367"/>
      <c r="X54" s="367"/>
      <c r="Y54" s="367"/>
      <c r="Z54" s="367"/>
      <c r="AA54" s="367"/>
      <c r="AB54" s="366"/>
      <c r="AC54" s="367"/>
      <c r="AD54" s="367"/>
      <c r="AE54" s="367"/>
      <c r="AF54" s="367"/>
      <c r="AG54" s="367"/>
      <c r="AH54" s="367"/>
      <c r="AI54" s="366"/>
      <c r="AJ54" s="3681"/>
      <c r="AK54" s="3682"/>
      <c r="AL54" s="3683"/>
      <c r="AM54" s="3684"/>
      <c r="AN54" s="3685"/>
      <c r="AO54" s="3686"/>
      <c r="AP54" s="3687"/>
      <c r="AQ54" s="367"/>
      <c r="AR54" s="291"/>
      <c r="AT54" s="506"/>
      <c r="AU54" s="506" t="str">
        <f>IF(T54="","",T54)</f>
        <v>Добавить наименование признака дифференциации</v>
      </c>
      <c r="AV54" s="506"/>
      <c r="AW54" s="506"/>
    </row>
    <row s="3272" customFormat="1" customHeight="1" ht="0">
      <c r="A55" s="1373" t="s">
        <v>227</v>
      </c>
      <c r="B55" s="1373" t="s">
        <v>228</v>
      </c>
      <c r="C55" s="1344"/>
      <c r="D55" s="1344"/>
      <c r="E55" s="2108"/>
      <c r="F55" s="2107"/>
      <c r="G55" s="1344"/>
      <c r="H55" s="1344"/>
      <c r="I55" s="1344"/>
      <c r="J55" s="1344"/>
      <c r="K55" s="1344"/>
      <c r="L55" s="1488"/>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3589"/>
      <c r="AK55" s="3589"/>
      <c r="AL55" s="3589"/>
      <c r="AM55" s="3589"/>
      <c r="AN55" s="3589"/>
      <c r="AO55" s="3589"/>
      <c r="AP55" s="3589"/>
      <c r="AQ55" s="1354"/>
      <c r="AR55" s="1354"/>
      <c r="AT55" s="795"/>
      <c r="AU55" s="795" t="str">
        <f>IF(T55="","",T55)</f>
        <v>Добавить централизованную систему для дифференциации</v>
      </c>
      <c r="AV55" s="795"/>
      <c r="AW55" s="795"/>
    </row>
    <row s="2612" customFormat="1" customHeight="1" ht="0">
      <c r="A56" s="1373" t="s">
        <v>227</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3589"/>
      <c r="AK56" s="3589"/>
      <c r="AL56" s="3589"/>
      <c r="AM56" s="3589"/>
      <c r="AN56" s="3589"/>
      <c r="AO56" s="3589"/>
      <c r="AP56" s="3589"/>
      <c r="AQ56" s="1354"/>
      <c r="AR56" s="1354"/>
      <c r="AT56" s="506"/>
      <c r="AU56" s="506" t="str">
        <f>IF(T56="","",T56)</f>
        <v>Добавить территорию для дифференциации</v>
      </c>
      <c r="AV56" s="506"/>
      <c r="AW56" s="506"/>
    </row>
    <row s="3272" customFormat="1" customHeight="1" ht="0">
      <c r="A57" s="1344"/>
      <c r="B57" s="1344"/>
      <c r="C57" s="1344"/>
      <c r="D57" s="1344"/>
      <c r="E57" s="1373"/>
      <c r="F57" s="1344"/>
      <c r="G57" s="1344"/>
      <c r="H57" s="1344"/>
      <c r="I57" s="1344"/>
      <c r="J57" s="1344"/>
      <c r="K57" s="1344"/>
      <c r="L57" s="1488"/>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3589"/>
      <c r="AK57" s="3589"/>
      <c r="AL57" s="3589"/>
      <c r="AM57" s="3589"/>
      <c r="AN57" s="3589"/>
      <c r="AO57" s="3589"/>
      <c r="AP57" s="3589"/>
      <c r="AQ57" s="1354"/>
      <c r="AR57" s="1354"/>
      <c r="AT57" s="795"/>
      <c r="AU57" s="795" t="str">
        <f>IF(T57="","",T57)</f>
        <v>Добавить наименование тарифа</v>
      </c>
      <c r="AV57" s="795"/>
      <c r="AW57" s="795"/>
    </row>
    <row customHeight="1" ht="11.25">
      <c r="M58" s="1168"/>
      <c r="N58" s="1168"/>
      <c r="O58" s="543"/>
      <c r="P58" s="1163"/>
      <c r="Q58" s="1163"/>
      <c r="R58" s="1163"/>
      <c r="S58" s="1163"/>
      <c r="AJ58" s="3551"/>
      <c r="AK58" s="3551"/>
      <c r="AL58" s="3551"/>
      <c r="AM58" s="3551"/>
      <c r="AN58" s="3551"/>
      <c r="AO58" s="3551"/>
      <c r="AP58" s="3551"/>
      <c r="AS58" s="1163"/>
      <c r="AT58" s="1163"/>
      <c r="AU58" s="1163"/>
      <c r="AV58" s="1163"/>
      <c r="AW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3688"/>
      <c r="AK59" s="3688"/>
      <c r="AL59" s="3688"/>
      <c r="AM59" s="3688"/>
      <c r="AN59" s="3688"/>
      <c r="AO59" s="3688"/>
      <c r="AP59" s="3688"/>
      <c r="AQ59" s="2106"/>
      <c r="AR59" s="2106"/>
    </row>
    <row customHeight="1" ht="14.25">
      <c r="O60" s="543"/>
      <c r="AJ60" s="3551"/>
      <c r="AK60" s="3551"/>
      <c r="AL60" s="3551"/>
      <c r="AM60" s="3551"/>
      <c r="AN60" s="3551"/>
      <c r="AO60" s="3551"/>
      <c r="AP60" s="3551"/>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3688"/>
      <c r="AK61" s="3688"/>
      <c r="AL61" s="3688"/>
      <c r="AM61" s="3688"/>
      <c r="AN61" s="3688"/>
      <c r="AO61" s="3688"/>
      <c r="AP61" s="3688"/>
      <c r="AQ61" s="2106"/>
      <c r="AR61" s="2106"/>
    </row>
  </sheetData>
  <sheetProtection formatColumns="0" formatRows="0" autoFilter="0" sort="0" insertRows="0" insertColumns="1" deleteRows="0" deleteColumns="0"/>
  <mergeCells count="14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46:AR47"/>
    <mergeCell ref="T59:AR59"/>
    <mergeCell ref="T61:AR61"/>
    <mergeCell ref="K46:K47"/>
    <mergeCell ref="Y46:Y47"/>
    <mergeCell ref="Z46:Z47"/>
    <mergeCell ref="AA46:AA47"/>
    <mergeCell ref="AB46:AB47"/>
    <mergeCell ref="AF46:AF47"/>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0:AM51"/>
    <mergeCell ref="AN50:AN51"/>
    <mergeCell ref="AO50:AO51"/>
    <mergeCell ref="AP50:AP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62074-4DD7-13C2-39C3-4B1F8D39F0D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710"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498</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Муниципальное унитарное предприятие Белоярского района «Белоярские коммунальные 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ХМАО-ЮГРЫ</v>
      </c>
      <c r="W31" s="2100"/>
      <c r="X31" s="2100"/>
      <c r="Y31" s="2100"/>
      <c r="Z31" s="2100"/>
      <c r="AA31" s="2100"/>
      <c r="AB31" s="2100"/>
      <c r="AC31" s="322"/>
      <c r="AD31" s="2100" t="str">
        <f>IF(TITLE_NAME_OR_PR_CHANGE="",IF(TITLE_NAME_OR_PR="","",TITLE_NAME_OR_PR),TITLE_NAME_OR_PR_CHANGE)</f>
        <v>Региональная служба по тарифам ХМАО-ЮГРЫ</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45260</v>
      </c>
      <c r="W32" s="2099"/>
      <c r="X32" s="2099"/>
      <c r="Y32" s="2099"/>
      <c r="Z32" s="2099"/>
      <c r="AA32" s="2099"/>
      <c r="AB32" s="2099"/>
      <c r="AC32" s="322"/>
      <c r="AD32" s="2099" t="str">
        <f>IF(TITLE_DATE_PR_CHANGE="",IF(TITLE_DATE_PR="","",TITLE_DATE_PR),TITLE_DATE_PR_CHANGE)</f>
        <v>45260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80-нп</v>
      </c>
      <c r="W33" s="2100"/>
      <c r="X33" s="2100"/>
      <c r="Y33" s="2100"/>
      <c r="Z33" s="2100"/>
      <c r="AA33" s="2100"/>
      <c r="AB33" s="2100"/>
      <c r="AC33" s="322"/>
      <c r="AD33" s="2100" t="str">
        <f>IF(TITLE_NUMBER_PR_CHANGE="",IF(TITLE_NUMBER_PR="","",TITLE_NUMBER_PR),TITLE_NUMBER_PR_CHANGE)</f>
        <v>80-нп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«Официальном интернет-портале правовой информации» (www.pravo.gov.ru) 08.12.2023 г.</v>
      </c>
      <c r="W34" s="2100"/>
      <c r="X34" s="2100"/>
      <c r="Y34" s="2100"/>
      <c r="Z34" s="2100"/>
      <c r="AA34" s="2100"/>
      <c r="AB34" s="2100"/>
      <c r="AC34" s="322"/>
      <c r="AD34" s="2100" t="str">
        <f>IF(TITLE_IST_PUB_CHANGE="",IF(TITLE_IST_PUB="","",TITLE_IST_PUB),TITLE_IST_PUB_CHANGE)</f>
        <v>«Официальном интернет-портале правовой информации» (www.pravo.gov.ru) 08.12.2023 г.</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45260</v>
      </c>
      <c r="W36" s="2099"/>
      <c r="X36" s="2099"/>
      <c r="Y36" s="2099"/>
      <c r="Z36" s="2099"/>
      <c r="AA36" s="2099"/>
      <c r="AB36" s="2099"/>
      <c r="AC36" s="322"/>
      <c r="AD36" s="2099" t="str">
        <f>IF(TITLE_DATE_PR_CHANGE="",IF(TITLE_DATE_PR="","",TITLE_DATE_PR),TITLE_DATE_PR_CHANGE)</f>
        <v>45260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80-нп</v>
      </c>
      <c r="W37" s="2100"/>
      <c r="X37" s="2100"/>
      <c r="Y37" s="2100"/>
      <c r="Z37" s="2100"/>
      <c r="AA37" s="2100"/>
      <c r="AB37" s="2100"/>
      <c r="AC37" s="322"/>
      <c r="AD37" s="2100" t="str">
        <f>IF(TITLE_NUMBER_PR_CHANGE="",IF(TITLE_NUMBER_PR="","",TITLE_NUMBER_PR),TITLE_NUMBER_PR_CHANGE)</f>
        <v>80-нп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499</v>
      </c>
      <c r="U41" s="289"/>
      <c r="V41" s="2126" t="s">
        <v>418</v>
      </c>
      <c r="W41" s="2127"/>
      <c r="X41" s="2127"/>
      <c r="Y41" s="2127"/>
      <c r="Z41" s="2127"/>
      <c r="AA41" s="2127"/>
      <c r="AB41" s="2128"/>
      <c r="AC41" s="2129" t="s">
        <v>419</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235</v>
      </c>
      <c r="B49" s="1373" t="s">
        <v>236</v>
      </c>
      <c r="C49" s="1373" t="s">
        <v>237</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235</v>
      </c>
      <c r="B50" s="1373" t="s">
        <v>236</v>
      </c>
      <c r="C50" s="1373" t="s">
        <v>237</v>
      </c>
      <c r="D50" s="1373" t="s">
        <v>507</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235</v>
      </c>
      <c r="B51" s="1373" t="s">
        <v>236</v>
      </c>
      <c r="C51" s="1373" t="s">
        <v>237</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235</v>
      </c>
      <c r="B58" s="1373" t="s">
        <v>236</v>
      </c>
      <c r="C58" s="1373" t="s">
        <v>237</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235</v>
      </c>
      <c r="B59" s="1373" t="s">
        <v>236</v>
      </c>
      <c r="C59" s="1373" t="s">
        <v>237</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9E439-9EE4-9765-A48B-2844841C72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16" width="19.140625" hidden="1" customWidth="1"/>
    <col min="13" max="14" style="3293" width="12.28125" hidden="1" customWidth="1"/>
    <col min="15" max="15" style="3293" width="23.421875" hidden="1" customWidth="1"/>
    <col min="16" max="16" style="372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510</v>
      </c>
      <c r="W39" s="1237" t="s">
        <v>511</v>
      </c>
      <c r="X39" s="1237" t="s">
        <v>482</v>
      </c>
      <c r="Y39" s="1519" t="s">
        <v>435</v>
      </c>
      <c r="Z39" s="2121" t="s">
        <v>436</v>
      </c>
      <c r="AA39" s="2122"/>
      <c r="AB39" s="2131"/>
      <c r="AC39" s="1513" t="s">
        <v>510</v>
      </c>
      <c r="AD39" s="1237" t="s">
        <v>511</v>
      </c>
      <c r="AE39" s="1237" t="s">
        <v>482</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512</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512</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512</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512</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512</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5F373-25C7-8607-7898-8E75EC7779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16" width="19.140625" hidden="1" customWidth="1"/>
    <col min="13" max="14" style="3293" width="12.28125" hidden="1" customWidth="1"/>
    <col min="15" max="15" style="3293" width="23.421875" hidden="1" customWidth="1"/>
    <col min="16" max="16" style="372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510</v>
      </c>
      <c r="W39" s="1237" t="s">
        <v>511</v>
      </c>
      <c r="X39" s="1237" t="s">
        <v>482</v>
      </c>
      <c r="Y39" s="1519" t="s">
        <v>435</v>
      </c>
      <c r="Z39" s="2121" t="s">
        <v>436</v>
      </c>
      <c r="AA39" s="2122"/>
      <c r="AB39" s="2131"/>
      <c r="AC39" s="1513" t="s">
        <v>510</v>
      </c>
      <c r="AD39" s="1237" t="s">
        <v>511</v>
      </c>
      <c r="AE39" s="1237" t="s">
        <v>482</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513</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513</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513</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58618-91F7-3F0E-D781-EB5E1435EB7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716"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498</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Муниципальное унитарное предприятие Белоярского района «Белоярские коммунальные 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ХМАО-ЮГРЫ</v>
      </c>
      <c r="W31" s="2100"/>
      <c r="X31" s="2100"/>
      <c r="Y31" s="2100"/>
      <c r="Z31" s="2100"/>
      <c r="AA31" s="2100"/>
      <c r="AB31" s="2100"/>
      <c r="AC31" s="322"/>
      <c r="AD31" s="2100" t="str">
        <f>IF(TITLE_NAME_OR_PR_CHANGE="",IF(TITLE_NAME_OR_PR="","",TITLE_NAME_OR_PR),TITLE_NAME_OR_PR_CHANGE)</f>
        <v>Региональная служба по тарифам ХМАО-ЮГРЫ</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45260</v>
      </c>
      <c r="W32" s="2099"/>
      <c r="X32" s="2099"/>
      <c r="Y32" s="2099"/>
      <c r="Z32" s="2099"/>
      <c r="AA32" s="2099"/>
      <c r="AB32" s="2099"/>
      <c r="AC32" s="322"/>
      <c r="AD32" s="2099" t="str">
        <f>IF(TITLE_DATE_PR_CHANGE="",IF(TITLE_DATE_PR="","",TITLE_DATE_PR),TITLE_DATE_PR_CHANGE)</f>
        <v>45260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80-нп</v>
      </c>
      <c r="W33" s="2100"/>
      <c r="X33" s="2100"/>
      <c r="Y33" s="2100"/>
      <c r="Z33" s="2100"/>
      <c r="AA33" s="2100"/>
      <c r="AB33" s="2100"/>
      <c r="AC33" s="322"/>
      <c r="AD33" s="2100" t="str">
        <f>IF(TITLE_NUMBER_PR_CHANGE="",IF(TITLE_NUMBER_PR="","",TITLE_NUMBER_PR),TITLE_NUMBER_PR_CHANGE)</f>
        <v>80-нп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«Официальном интернет-портале правовой информации» (www.pravo.gov.ru) 08.12.2023 г.</v>
      </c>
      <c r="W34" s="2100"/>
      <c r="X34" s="2100"/>
      <c r="Y34" s="2100"/>
      <c r="Z34" s="2100"/>
      <c r="AA34" s="2100"/>
      <c r="AB34" s="2100"/>
      <c r="AC34" s="322"/>
      <c r="AD34" s="2100" t="str">
        <f>IF(TITLE_IST_PUB_CHANGE="",IF(TITLE_IST_PUB="","",TITLE_IST_PUB),TITLE_IST_PUB_CHANGE)</f>
        <v>«Официальном интернет-портале правовой информации» (www.pravo.gov.ru) 08.12.2023 г.</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45260</v>
      </c>
      <c r="W36" s="2099"/>
      <c r="X36" s="2099"/>
      <c r="Y36" s="2099"/>
      <c r="Z36" s="2099"/>
      <c r="AA36" s="2099"/>
      <c r="AB36" s="2099"/>
      <c r="AC36" s="322"/>
      <c r="AD36" s="2099" t="str">
        <f>IF(TITLE_DATE_PR_CHANGE="",IF(TITLE_DATE_PR="","",TITLE_DATE_PR),TITLE_DATE_PR_CHANGE)</f>
        <v>45260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80-нп</v>
      </c>
      <c r="W37" s="2100"/>
      <c r="X37" s="2100"/>
      <c r="Y37" s="2100"/>
      <c r="Z37" s="2100"/>
      <c r="AA37" s="2100"/>
      <c r="AB37" s="2100"/>
      <c r="AC37" s="322"/>
      <c r="AD37" s="2100" t="str">
        <f>IF(TITLE_NUMBER_PR_CHANGE="",IF(TITLE_NUMBER_PR="","",TITLE_NUMBER_PR),TITLE_NUMBER_PR_CHANGE)</f>
        <v>80-нп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499</v>
      </c>
      <c r="U41" s="289"/>
      <c r="V41" s="2126" t="s">
        <v>418</v>
      </c>
      <c r="W41" s="2127"/>
      <c r="X41" s="2127"/>
      <c r="Y41" s="2127"/>
      <c r="Z41" s="2127"/>
      <c r="AA41" s="2127"/>
      <c r="AB41" s="2128"/>
      <c r="AC41" s="2129" t="s">
        <v>419</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521</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521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EB818-AC16-14E7-AAAB-64D170812A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16" width="19.140625" hidden="1" customWidth="1"/>
    <col min="13" max="14" style="3293" width="12.28125" hidden="1" customWidth="1"/>
    <col min="15" max="15" style="3293" width="23.421875" hidden="1" customWidth="1"/>
    <col min="16" max="16" style="372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524</v>
      </c>
      <c r="W38" s="2118" t="s">
        <v>525</v>
      </c>
      <c r="X38" s="2120"/>
      <c r="Y38" s="2118" t="s">
        <v>425</v>
      </c>
      <c r="Z38" s="2119"/>
      <c r="AA38" s="2120"/>
      <c r="AB38" s="2130"/>
      <c r="AC38" s="1513" t="s">
        <v>524</v>
      </c>
      <c r="AD38" s="2118" t="s">
        <v>525</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526</v>
      </c>
      <c r="W39" s="1237" t="s">
        <v>527</v>
      </c>
      <c r="X39" s="1237" t="s">
        <v>528</v>
      </c>
      <c r="Y39" s="1519" t="s">
        <v>435</v>
      </c>
      <c r="Z39" s="2121" t="s">
        <v>436</v>
      </c>
      <c r="AA39" s="2122"/>
      <c r="AB39" s="2131"/>
      <c r="AC39" s="1513" t="s">
        <v>526</v>
      </c>
      <c r="AD39" s="1237" t="s">
        <v>527</v>
      </c>
      <c r="AE39" s="1237" t="s">
        <v>528</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351CF-332A-01E8-3736-E4F40F5643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16" width="19.140625" hidden="1" customWidth="1"/>
    <col min="13" max="14" style="3293" width="12.28125" hidden="1" customWidth="1"/>
    <col min="15" max="15" style="3293" width="23.421875" hidden="1" customWidth="1"/>
    <col min="16" max="16" style="372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45260</v>
      </c>
      <c r="W28" s="2099"/>
      <c r="X28" s="2099"/>
      <c r="Y28" s="2099"/>
      <c r="Z28" s="2099"/>
      <c r="AA28" s="2099"/>
      <c r="AB28" s="322"/>
      <c r="AC28" s="2099" t="str">
        <f>IF(TITLE_DATE_PR_CHANGE="",IF(TITLE_DATE_PR="","",TITLE_DATE_PR),TITLE_DATE_PR_CHANGE)</f>
        <v>45260</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80-нп</v>
      </c>
      <c r="W29" s="2100"/>
      <c r="X29" s="2100"/>
      <c r="Y29" s="2100"/>
      <c r="Z29" s="2100"/>
      <c r="AA29" s="2100"/>
      <c r="AB29" s="322"/>
      <c r="AC29" s="2100" t="str">
        <f>IF(TITLE_NUMBER_PR_CHANGE="",IF(TITLE_NUMBER_PR="","",TITLE_NUMBER_PR),TITLE_NUMBER_PR_CHANGE)</f>
        <v>80-нп</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08.12.2023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08.12.2023 г.</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45260</v>
      </c>
      <c r="W32" s="2099"/>
      <c r="X32" s="2099"/>
      <c r="Y32" s="2099"/>
      <c r="Z32" s="2099"/>
      <c r="AA32" s="2099"/>
      <c r="AB32" s="322"/>
      <c r="AC32" s="2099" t="str">
        <f>IF(TITLE_DATE_PR_CHANGE="",IF(TITLE_DATE_PR="","",TITLE_DATE_PR),TITLE_DATE_PR_CHANGE)</f>
        <v>45260</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80-нп</v>
      </c>
      <c r="W33" s="2100"/>
      <c r="X33" s="2100"/>
      <c r="Y33" s="2100"/>
      <c r="Z33" s="2100"/>
      <c r="AA33" s="2100"/>
      <c r="AB33" s="322"/>
      <c r="AC33" s="2100" t="str">
        <f>IF(TITLE_NUMBER_PR_CHANGE="",IF(TITLE_NUMBER_PR="","",TITLE_NUMBER_PR),TITLE_NUMBER_PR_CHANGE)</f>
        <v>80-нп</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524</v>
      </c>
      <c r="W38" s="2118" t="s">
        <v>525</v>
      </c>
      <c r="X38" s="2120"/>
      <c r="Y38" s="2118" t="s">
        <v>425</v>
      </c>
      <c r="Z38" s="2119"/>
      <c r="AA38" s="2120"/>
      <c r="AB38" s="2130"/>
      <c r="AC38" s="1513" t="s">
        <v>524</v>
      </c>
      <c r="AD38" s="2118" t="s">
        <v>525</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526</v>
      </c>
      <c r="W39" s="1237" t="s">
        <v>527</v>
      </c>
      <c r="X39" s="1237" t="s">
        <v>528</v>
      </c>
      <c r="Y39" s="1519" t="s">
        <v>435</v>
      </c>
      <c r="Z39" s="2121" t="s">
        <v>436</v>
      </c>
      <c r="AA39" s="2122"/>
      <c r="AB39" s="2131"/>
      <c r="AC39" s="1513" t="s">
        <v>526</v>
      </c>
      <c r="AD39" s="1237" t="s">
        <v>527</v>
      </c>
      <c r="AE39" s="1237" t="s">
        <v>528</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F3E8-956C-3C4B-9686-5F8D0D9A262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716"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498</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Муниципальное унитарное предприятие Белоярского района «Белоярские коммунальные 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ХМАО-ЮГРЫ</v>
      </c>
      <c r="W31" s="2100"/>
      <c r="X31" s="2100"/>
      <c r="Y31" s="2100"/>
      <c r="Z31" s="2100"/>
      <c r="AA31" s="2100"/>
      <c r="AB31" s="2100"/>
      <c r="AC31" s="322"/>
      <c r="AD31" s="2100" t="str">
        <f>IF(TITLE_NAME_OR_PR_CHANGE="",IF(TITLE_NAME_OR_PR="","",TITLE_NAME_OR_PR),TITLE_NAME_OR_PR_CHANGE)</f>
        <v>Региональная служба по тарифам ХМАО-ЮГРЫ</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45260</v>
      </c>
      <c r="W32" s="2099"/>
      <c r="X32" s="2099"/>
      <c r="Y32" s="2099"/>
      <c r="Z32" s="2099"/>
      <c r="AA32" s="2099"/>
      <c r="AB32" s="2099"/>
      <c r="AC32" s="322"/>
      <c r="AD32" s="2099" t="str">
        <f>IF(TITLE_DATE_PR_CHANGE="",IF(TITLE_DATE_PR="","",TITLE_DATE_PR),TITLE_DATE_PR_CHANGE)</f>
        <v>45260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80-нп</v>
      </c>
      <c r="W33" s="2100"/>
      <c r="X33" s="2100"/>
      <c r="Y33" s="2100"/>
      <c r="Z33" s="2100"/>
      <c r="AA33" s="2100"/>
      <c r="AB33" s="2100"/>
      <c r="AC33" s="322"/>
      <c r="AD33" s="2100" t="str">
        <f>IF(TITLE_NUMBER_PR_CHANGE="",IF(TITLE_NUMBER_PR="","",TITLE_NUMBER_PR),TITLE_NUMBER_PR_CHANGE)</f>
        <v>80-нп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«Официальном интернет-портале правовой информации» (www.pravo.gov.ru) 08.12.2023 г.</v>
      </c>
      <c r="W34" s="2100"/>
      <c r="X34" s="2100"/>
      <c r="Y34" s="2100"/>
      <c r="Z34" s="2100"/>
      <c r="AA34" s="2100"/>
      <c r="AB34" s="2100"/>
      <c r="AC34" s="322"/>
      <c r="AD34" s="2100" t="str">
        <f>IF(TITLE_IST_PUB_CHANGE="",IF(TITLE_IST_PUB="","",TITLE_IST_PUB),TITLE_IST_PUB_CHANGE)</f>
        <v>«Официальном интернет-портале правовой информации» (www.pravo.gov.ru) 08.12.2023 г.</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45260</v>
      </c>
      <c r="W36" s="2099"/>
      <c r="X36" s="2099"/>
      <c r="Y36" s="2099"/>
      <c r="Z36" s="2099"/>
      <c r="AA36" s="2099"/>
      <c r="AB36" s="2099"/>
      <c r="AC36" s="322"/>
      <c r="AD36" s="2099" t="str">
        <f>IF(TITLE_DATE_PR_CHANGE="",IF(TITLE_DATE_PR="","",TITLE_DATE_PR),TITLE_DATE_PR_CHANGE)</f>
        <v>45260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80-нп</v>
      </c>
      <c r="W37" s="2100"/>
      <c r="X37" s="2100"/>
      <c r="Y37" s="2100"/>
      <c r="Z37" s="2100"/>
      <c r="AA37" s="2100"/>
      <c r="AB37" s="2100"/>
      <c r="AC37" s="322"/>
      <c r="AD37" s="2100" t="str">
        <f>IF(TITLE_NUMBER_PR_CHANGE="",IF(TITLE_NUMBER_PR="","",TITLE_NUMBER_PR),TITLE_NUMBER_PR_CHANGE)</f>
        <v>80-нп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499</v>
      </c>
      <c r="U41" s="289"/>
      <c r="V41" s="2126" t="s">
        <v>418</v>
      </c>
      <c r="W41" s="2127"/>
      <c r="X41" s="2127"/>
      <c r="Y41" s="2127"/>
      <c r="Z41" s="2127"/>
      <c r="AA41" s="2127"/>
      <c r="AB41" s="2128"/>
      <c r="AC41" s="2129" t="s">
        <v>419</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530</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530</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509EB-9C42-DE6C-BD1E-3CFAA265224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744" width="10.7109375" hidden="1" customWidth="1"/>
    <col min="2" max="2" style="3291" width="16.8515625" hidden="1" customWidth="1"/>
    <col min="3" max="3" style="3735" width="5.57421875" hidden="1" customWidth="1"/>
    <col min="4" max="4" style="3847"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735" width="5.28125" customWidth="1"/>
    <col min="13" max="13" style="3735" width="3.7109375" customWidth="1"/>
    <col min="14" max="17" style="3291" width="3.7109375" customWidth="1"/>
    <col min="18" max="18" style="3735" width="10.57421875" customWidth="1"/>
    <col min="19" max="19" style="3291" width="34.7109375" customWidth="1"/>
    <col min="20" max="20" style="3291" width="9.421875" customWidth="1"/>
    <col min="21" max="21" style="3748" width="9.140625"/>
    <col min="22" max="26" style="3291" width="9.140625"/>
    <col min="27" max="31" style="2947"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735"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Муниципальное унитарное предприятие Белоярского района «Белоярские коммунальные системы»</v>
      </c>
      <c r="F22" s="2141"/>
      <c r="G22" s="2141"/>
      <c r="H22" s="2141"/>
      <c r="I22" s="2141"/>
    </row>
    <row customHeight="1" ht="11.25">
      <c r="E23" s="1143"/>
      <c r="F23" s="1143"/>
      <c r="G23" s="1143"/>
      <c r="H23" s="1143"/>
      <c r="I23" s="1143"/>
    </row>
    <row s="3735"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552</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538</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538</v>
      </c>
      <c r="H32" s="563"/>
      <c r="I32" s="563"/>
      <c r="J32" s="277" t="str">
        <f>FHD_NOTE_P_3</f>
        <v/>
      </c>
      <c r="K32" s="1676" t="str">
        <f>IF((LEN(E32)-LEN(SUBSTITUTE(E32,".","")))/LEN(".")=1,"p","")</f>
        <v>p</v>
      </c>
    </row>
    <row customHeight="1" ht="11.25" hidden="1">
      <c r="A33" s="2210" t="s">
        <v>554</v>
      </c>
      <c r="D33" s="1678"/>
      <c r="E33" s="552" t="str">
        <f>FHD_NUM_P_4</f>
        <v/>
      </c>
      <c r="F33" s="1554" t="str">
        <f>FHD_P_4</f>
        <v/>
      </c>
      <c r="G33" s="1921" t="s">
        <v>538</v>
      </c>
      <c r="H33" s="564">
        <f>SUMIF($F34:$F40,$F3,H34:H40)</f>
        <v>0</v>
      </c>
      <c r="I33" s="564">
        <f>SUMIF($F34:$F40,$F3,I34:I40)</f>
        <v>0</v>
      </c>
      <c r="J33" s="277" t="str">
        <f>FHD_NOTE_P_4</f>
        <v/>
      </c>
      <c r="K33" s="1676" t="str">
        <f>IF((LEN(E33)-LEN(SUBSTITUTE(E33,".","")))/LEN(".")=1,"p","")</f>
        <v/>
      </c>
    </row>
    <row s="3771"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71"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71"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71"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71"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71"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hidden="1">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1" customFormat="1" customHeight="1" ht="11.25">
      <c r="A46" s="994"/>
      <c r="C46" s="1676"/>
      <c r="D46" s="580"/>
      <c r="E46" s="552" t="str">
        <f>FHD_NUM_P_10</f>
        <v>2.2.2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hidden="1">
      <c r="A47" s="996" t="s">
        <v>559</v>
      </c>
      <c r="C47" s="1676"/>
      <c r="D47" s="581"/>
      <c r="E47" s="552" t="str">
        <f>FHD_NUM_P_11</f>
        <v/>
      </c>
      <c r="F47" s="1554" t="str">
        <f>FHD_P_11</f>
        <v/>
      </c>
      <c r="G47" s="1921" t="s">
        <v>538</v>
      </c>
      <c r="H47" s="563"/>
      <c r="I47" s="563"/>
      <c r="J47" s="277" t="str">
        <f>FHD_NOTE_P_11</f>
        <v/>
      </c>
      <c r="K47" s="1676" t="str">
        <f>IF((LEN(E47)-LEN(SUBSTITUTE(E47,".","")))/LEN(".")=1,"p","")</f>
        <v/>
      </c>
      <c r="L47" s="1676"/>
      <c r="M47" s="1676"/>
      <c r="R47" s="1676"/>
      <c r="U47" s="550"/>
      <c r="AA47" s="1672"/>
      <c r="AB47" s="1672"/>
      <c r="AC47" s="1672"/>
      <c r="AD47" s="1672"/>
      <c r="AE47" s="1672"/>
    </row>
    <row s="3291" customFormat="1" customHeight="1" ht="18">
      <c r="A48" s="996" t="s">
        <v>560</v>
      </c>
      <c r="C48" s="1676"/>
      <c r="D48" s="1678"/>
      <c r="E48" s="552" t="str">
        <f>FHD_NUM_P_12</f>
        <v>2.3</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2.6.1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2.6.2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538</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2.8</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2.8.1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2.8.2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2.9</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2.9.1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2.9.2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2.10</v>
      </c>
      <c r="F65" s="1554" t="str">
        <f>FHD_P_29</f>
        <v>Расходы на капитальный и текущий ремонт основных средств</v>
      </c>
      <c r="G65" s="1921" t="s">
        <v>538</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c r="A67" s="2210" t="s">
        <v>562</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538</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1"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735" customFormat="1" customHeight="1" ht="0.75">
      <c r="A70" s="1175"/>
      <c r="D70" s="554"/>
      <c r="E70" s="1020" t="str">
        <f>E69&amp;".0"</f>
        <v>2.12.0</v>
      </c>
      <c r="F70" s="998"/>
      <c r="G70" s="1020"/>
      <c r="H70" s="999"/>
      <c r="I70" s="999"/>
      <c r="J70" s="1000"/>
      <c r="K70" s="1676" t="str">
        <f>IF((LEN(E70)-LEN(SUBSTITUTE(E70,".","")))/LEN(".")=1,"p","")</f>
        <v/>
      </c>
    </row>
    <row s="3291"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1" customFormat="1" customHeight="1" ht="18.75" hidden="1">
      <c r="A72" s="996" t="s">
        <v>564</v>
      </c>
      <c r="C72" s="1676"/>
      <c r="D72" s="1678"/>
      <c r="E72" s="552" t="str">
        <f>FHD_NUM_P_34</f>
        <v/>
      </c>
      <c r="F72" s="1923" t="str">
        <f>FHD_P_34</f>
        <v/>
      </c>
      <c r="G72" s="1921" t="s">
        <v>538</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4</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4.2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1" customFormat="1" customHeight="1" ht="18.75">
      <c r="A80" s="996" t="s">
        <v>565</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538</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806" customFormat="1" customHeight="1" ht="18.75">
      <c r="A82" s="2210" t="s">
        <v>566</v>
      </c>
      <c r="C82" s="741"/>
      <c r="D82" s="739"/>
      <c r="E82" s="552" t="str">
        <f>FHD_NUM_P_44</f>
        <v>7</v>
      </c>
      <c r="F82" s="1923" t="str">
        <f>FHD_P_44</f>
        <v>Объём поднятой воды</v>
      </c>
      <c r="G82" s="1924" t="s">
        <v>567</v>
      </c>
      <c r="H82" s="984"/>
      <c r="I82" s="583"/>
      <c r="J82" s="277" t="str">
        <f>FHD_NOTE_P_44</f>
        <v/>
      </c>
      <c r="K82" s="740"/>
      <c r="L82" s="741"/>
      <c r="M82" s="741"/>
      <c r="R82" s="741"/>
      <c r="U82" s="742"/>
      <c r="AA82" s="743"/>
      <c r="AB82" s="743"/>
      <c r="AC82" s="743"/>
      <c r="AD82" s="743"/>
      <c r="AE82" s="743"/>
    </row>
    <row s="3806" customFormat="1" customHeight="1" ht="18.75">
      <c r="A83" s="2210"/>
      <c r="C83" s="741"/>
      <c r="D83" s="739"/>
      <c r="E83" s="552" t="str">
        <f>FHD_NUM_P_45</f>
        <v>8</v>
      </c>
      <c r="F83" s="1923" t="str">
        <f>FHD_P_45</f>
        <v>Объём покупной воды</v>
      </c>
      <c r="G83" s="1924" t="s">
        <v>567</v>
      </c>
      <c r="H83" s="984"/>
      <c r="I83" s="583"/>
      <c r="J83" s="277" t="str">
        <f>FHD_NOTE_P_45</f>
        <v/>
      </c>
      <c r="K83" s="740"/>
      <c r="L83" s="741"/>
      <c r="M83" s="741"/>
      <c r="R83" s="741"/>
      <c r="U83" s="742"/>
      <c r="AA83" s="743"/>
      <c r="AB83" s="743"/>
      <c r="AC83" s="743"/>
      <c r="AD83" s="743"/>
      <c r="AE83" s="743"/>
    </row>
    <row s="3806" customFormat="1" customHeight="1" ht="18.75">
      <c r="A84" s="2210"/>
      <c r="C84" s="741"/>
      <c r="D84" s="744"/>
      <c r="E84" s="552" t="str">
        <f>FHD_NUM_P_46</f>
        <v>9</v>
      </c>
      <c r="F84" s="1923" t="str">
        <f>FHD_P_46</f>
        <v>Объём воды, пропущенной через очистные сооружения</v>
      </c>
      <c r="G84" s="1924" t="s">
        <v>567</v>
      </c>
      <c r="H84" s="984"/>
      <c r="I84" s="583"/>
      <c r="J84" s="277" t="str">
        <f>FHD_NOTE_P_46</f>
        <v/>
      </c>
      <c r="K84" s="740"/>
      <c r="L84" s="741"/>
      <c r="M84" s="741"/>
      <c r="R84" s="741"/>
      <c r="U84" s="742"/>
      <c r="AA84" s="743"/>
      <c r="AB84" s="743"/>
      <c r="AC84" s="743"/>
      <c r="AD84" s="743"/>
      <c r="AE84" s="743"/>
    </row>
    <row s="3806" customFormat="1" customHeight="1" ht="18.75">
      <c r="A85" s="2210"/>
      <c r="C85" s="741"/>
      <c r="D85" s="739"/>
      <c r="E85" s="552" t="str">
        <f>FHD_NUM_P_47</f>
        <v>10</v>
      </c>
      <c r="F85" s="1923" t="str">
        <f>FHD_P_47</f>
        <v>Объём отпущенной потребителям воды, в том числе:</v>
      </c>
      <c r="G85" s="1924" t="s">
        <v>567</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815"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15"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15"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15"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15" customFormat="1" customHeight="1" ht="18.75">
      <c r="A90" s="2210"/>
      <c r="B90" s="916"/>
      <c r="C90" s="741"/>
      <c r="D90" s="739"/>
      <c r="E90" s="552" t="str">
        <f>FHD_NUM_P_52</f>
        <v>11</v>
      </c>
      <c r="F90" s="1923" t="str">
        <f>FHD_P_52</f>
        <v>Потери воды в сетях</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06"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806"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80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06"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815"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1" customFormat="1" customHeight="1" ht="18.75" hidden="1">
      <c r="A99" s="2210" t="s">
        <v>571</v>
      </c>
      <c r="C99" s="1676"/>
      <c r="D99" s="1678"/>
      <c r="E99" s="552" t="str">
        <f>FHD_NUM_P_61</f>
        <v/>
      </c>
      <c r="F99" s="1923" t="str">
        <f>FHD_P_61</f>
        <v/>
      </c>
      <c r="G99" s="1921" t="s">
        <v>542</v>
      </c>
      <c r="H99" s="986"/>
      <c r="I99" s="748"/>
      <c r="J99" s="277" t="str">
        <f>FHD_NOTE_P_61</f>
        <v/>
      </c>
      <c r="K99" s="549"/>
      <c r="L99" s="1676"/>
      <c r="M99" s="1676"/>
      <c r="R99" s="1676"/>
      <c r="U99" s="550"/>
      <c r="AA99" s="1672"/>
      <c r="AB99" s="1672"/>
      <c r="AC99" s="1672"/>
      <c r="AD99" s="1672"/>
      <c r="AE99" s="1672"/>
    </row>
    <row s="3735" customFormat="1" customHeight="1" ht="0.75" hidden="1">
      <c r="A100" s="2210"/>
      <c r="D100" s="554"/>
      <c r="E100" s="1020" t="str">
        <f>E99&amp;".0"</f>
        <v>.0</v>
      </c>
      <c r="F100" s="1001"/>
      <c r="G100" s="1002"/>
      <c r="H100" s="999"/>
      <c r="I100" s="999"/>
      <c r="J100" s="1003"/>
    </row>
    <row customHeight="1" ht="15" hidden="1">
      <c r="A101" s="2210"/>
      <c r="D101" s="1673"/>
      <c r="E101" s="978"/>
      <c r="F101" s="979" t="s">
        <v>572</v>
      </c>
      <c r="G101" s="578"/>
      <c r="H101" s="579"/>
      <c r="I101" s="579"/>
      <c r="J101" s="1011" t="s">
        <v>573</v>
      </c>
      <c r="K101" s="549"/>
    </row>
    <row s="3291" customFormat="1" customHeight="1" ht="18.75" hidden="1">
      <c r="A102" s="2210"/>
      <c r="C102" s="1676"/>
      <c r="D102" s="1678"/>
      <c r="E102" s="552" t="str">
        <f>FHD_NUM_P_62</f>
        <v/>
      </c>
      <c r="F102" s="1923" t="str">
        <f>FHD_P_62</f>
        <v/>
      </c>
      <c r="G102" s="1920" t="s">
        <v>542</v>
      </c>
      <c r="H102" s="563"/>
      <c r="I102" s="563"/>
      <c r="J102" s="277" t="str">
        <f>FHD_NOTE_P_62</f>
        <v/>
      </c>
      <c r="K102" s="549"/>
      <c r="L102" s="1676"/>
      <c r="M102" s="1676"/>
      <c r="R102" s="1676"/>
      <c r="U102" s="550"/>
      <c r="AA102" s="1672"/>
      <c r="AB102" s="1672"/>
      <c r="AC102" s="1672"/>
      <c r="AD102" s="1672"/>
      <c r="AE102" s="1672"/>
    </row>
    <row s="3291" customFormat="1" customHeight="1" ht="18.75" hidden="1">
      <c r="A103" s="2210"/>
      <c r="C103" s="1676"/>
      <c r="D103" s="1678"/>
      <c r="E103" s="552" t="str">
        <f>FHD_NUM_P_63</f>
        <v/>
      </c>
      <c r="F103" s="1923" t="str">
        <f>FHD_P_63</f>
        <v/>
      </c>
      <c r="G103" s="1920" t="s">
        <v>569</v>
      </c>
      <c r="H103" s="583"/>
      <c r="I103" s="583"/>
      <c r="J103" s="277" t="str">
        <f>FHD_NOTE_P_63</f>
        <v/>
      </c>
      <c r="K103" s="549"/>
      <c r="L103" s="1676"/>
      <c r="M103" s="1676"/>
      <c r="R103" s="1676"/>
      <c r="U103" s="550"/>
      <c r="AA103" s="1672"/>
      <c r="AB103" s="1672"/>
      <c r="AC103" s="1672"/>
      <c r="AD103" s="1672"/>
      <c r="AE103" s="1672"/>
    </row>
    <row s="3291" customFormat="1" customHeight="1" ht="18.75" hidden="1">
      <c r="A104" s="2210"/>
      <c r="C104" s="1676" t="s">
        <v>574</v>
      </c>
      <c r="D104" s="1678"/>
      <c r="E104" s="552" t="str">
        <f>FHD_NUM_P_64</f>
        <v/>
      </c>
      <c r="F104" s="1923" t="str">
        <f>FHD_P_64</f>
        <v/>
      </c>
      <c r="G104" s="1920" t="s">
        <v>569</v>
      </c>
      <c r="H104" s="551"/>
      <c r="I104" s="551"/>
      <c r="J104" s="277" t="str">
        <f>FHD_NOTE_P_64</f>
        <v/>
      </c>
      <c r="K104" s="549"/>
      <c r="L104" s="1676"/>
      <c r="M104" s="1676"/>
      <c r="R104" s="1676"/>
      <c r="U104" s="550"/>
      <c r="AA104" s="1672"/>
      <c r="AB104" s="1672"/>
      <c r="AC104" s="1672"/>
      <c r="AD104" s="1672"/>
      <c r="AE104" s="1672"/>
    </row>
    <row s="3291" customFormat="1" customHeight="1" ht="18.75" hidden="1">
      <c r="A105" s="2210"/>
      <c r="C105" s="1676"/>
      <c r="D105" s="1678"/>
      <c r="E105" s="552" t="str">
        <f>FHD_NUM_P_65</f>
        <v/>
      </c>
      <c r="F105" s="1923" t="str">
        <f>FHD_P_65</f>
        <v/>
      </c>
      <c r="G105" s="1920" t="s">
        <v>569</v>
      </c>
      <c r="H105" s="583"/>
      <c r="I105" s="583"/>
      <c r="J105" s="277" t="str">
        <f>FHD_NOTE_P_65</f>
        <v/>
      </c>
      <c r="K105" s="549"/>
      <c r="L105" s="1676"/>
      <c r="M105" s="1676"/>
      <c r="R105" s="1676"/>
      <c r="U105" s="550"/>
      <c r="AA105" s="1672"/>
      <c r="AB105" s="1672"/>
      <c r="AC105" s="1672"/>
      <c r="AD105" s="1672"/>
      <c r="AE105" s="1672"/>
    </row>
    <row s="3291" customFormat="1" customHeight="1" ht="18.75" hidden="1">
      <c r="A106" s="2210"/>
      <c r="C106" s="1676"/>
      <c r="D106" s="1678"/>
      <c r="E106" s="552" t="str">
        <f>FHD_NUM_P_66</f>
        <v/>
      </c>
      <c r="F106" s="1554" t="str">
        <f>FHD_P_66</f>
        <v/>
      </c>
      <c r="G106" s="1920" t="s">
        <v>569</v>
      </c>
      <c r="H106" s="583"/>
      <c r="I106" s="583"/>
      <c r="J106" s="277" t="str">
        <f>FHD_NOTE_P_66</f>
        <v/>
      </c>
      <c r="K106" s="549"/>
      <c r="L106" s="1676"/>
      <c r="M106" s="1676"/>
      <c r="R106" s="1676"/>
      <c r="U106" s="550"/>
      <c r="AA106" s="1672"/>
      <c r="AB106" s="1672"/>
      <c r="AC106" s="1672"/>
      <c r="AD106" s="1672"/>
      <c r="AE106" s="1672"/>
    </row>
    <row s="3291" customFormat="1" customHeight="1" ht="18.75" hidden="1">
      <c r="A107" s="2210"/>
      <c r="C107" s="1676"/>
      <c r="D107" s="1678"/>
      <c r="E107" s="552" t="str">
        <f>FHD_NUM_P_67</f>
        <v/>
      </c>
      <c r="F107" s="1690" t="str">
        <f>FHD_P_67</f>
        <v/>
      </c>
      <c r="G107" s="1920" t="s">
        <v>569</v>
      </c>
      <c r="H107" s="583"/>
      <c r="I107" s="583"/>
      <c r="J107" s="277" t="str">
        <f>FHD_NOTE_P_67</f>
        <v/>
      </c>
      <c r="K107" s="549"/>
      <c r="L107" s="1676"/>
      <c r="M107" s="1676"/>
      <c r="R107" s="1676"/>
      <c r="U107" s="550"/>
      <c r="AA107" s="1672"/>
      <c r="AB107" s="1672"/>
      <c r="AC107" s="1672"/>
      <c r="AD107" s="1672"/>
      <c r="AE107" s="1672"/>
    </row>
    <row s="3291" customFormat="1" customHeight="1" ht="18.75" hidden="1">
      <c r="A108" s="2210"/>
      <c r="C108" s="1676"/>
      <c r="D108" s="1678"/>
      <c r="E108" s="552" t="str">
        <f>FHD_NUM_P_68</f>
        <v/>
      </c>
      <c r="F108" s="1554" t="str">
        <f>FHD_P_68</f>
        <v/>
      </c>
      <c r="G108" s="1920" t="s">
        <v>569</v>
      </c>
      <c r="H108" s="583"/>
      <c r="I108" s="583"/>
      <c r="J108" s="277" t="str">
        <f>FHD_NOTE_P_68</f>
        <v/>
      </c>
      <c r="K108" s="549"/>
      <c r="L108" s="1676"/>
      <c r="M108" s="1676"/>
      <c r="R108" s="1676"/>
      <c r="U108" s="550"/>
      <c r="AA108" s="1672"/>
      <c r="AB108" s="1672"/>
      <c r="AC108" s="1672"/>
      <c r="AD108" s="1672"/>
      <c r="AE108" s="1672"/>
    </row>
    <row s="3291" customFormat="1" customHeight="1" ht="18.75" hidden="1">
      <c r="A109" s="2210"/>
      <c r="C109" s="1676"/>
      <c r="D109" s="1678"/>
      <c r="E109" s="552" t="str">
        <f>FHD_NUM_P_69</f>
        <v/>
      </c>
      <c r="F109" s="1554" t="str">
        <f>FHD_P_69</f>
        <v/>
      </c>
      <c r="G109" s="1920" t="s">
        <v>569</v>
      </c>
      <c r="H109" s="583"/>
      <c r="I109" s="583"/>
      <c r="J109" s="277" t="str">
        <f>FHD_NOTE_P_69</f>
        <v/>
      </c>
      <c r="K109" s="549"/>
      <c r="L109" s="1676"/>
      <c r="M109" s="1676"/>
      <c r="R109" s="1676"/>
      <c r="U109" s="550"/>
      <c r="AA109" s="1672"/>
      <c r="AB109" s="1672"/>
      <c r="AC109" s="1672"/>
      <c r="AD109" s="1672"/>
      <c r="AE109" s="1672"/>
    </row>
    <row s="3291" customFormat="1" customHeight="1" ht="22.5" hidden="1">
      <c r="A110" s="2210"/>
      <c r="C110" s="1676"/>
      <c r="D110" s="1678"/>
      <c r="E110" s="552" t="str">
        <f>FHD_NUM_P_70</f>
        <v/>
      </c>
      <c r="F110" s="1923" t="str">
        <f>FHD_P_70</f>
        <v/>
      </c>
      <c r="G110" s="1920" t="s">
        <v>575</v>
      </c>
      <c r="H110" s="563"/>
      <c r="I110" s="563"/>
      <c r="J110" s="277" t="str">
        <f>FHD_NOTE_P_70</f>
        <v/>
      </c>
      <c r="K110" s="549"/>
      <c r="L110" s="1676"/>
      <c r="M110" s="1676"/>
      <c r="R110" s="1676"/>
      <c r="U110" s="550"/>
      <c r="AA110" s="1672"/>
      <c r="AB110" s="1672"/>
      <c r="AC110" s="1672"/>
      <c r="AD110" s="1672"/>
      <c r="AE110" s="1672"/>
    </row>
    <row s="3291" customFormat="1" customHeight="1" ht="22.5" hidden="1">
      <c r="A111" s="2210"/>
      <c r="C111" s="1676"/>
      <c r="D111" s="1678"/>
      <c r="E111" s="552" t="str">
        <f>FHD_NUM_P_71</f>
        <v/>
      </c>
      <c r="F111" s="1923" t="str">
        <f>FHD_P_71</f>
        <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hidden="1">
      <c r="A113" s="996" t="s">
        <v>577</v>
      </c>
      <c r="D113" s="1678"/>
      <c r="E113" s="552" t="str">
        <f>FHD_NUM_P_73</f>
        <v/>
      </c>
      <c r="F113" s="1923" t="str">
        <f>FHD_P_73</f>
        <v/>
      </c>
      <c r="G113" s="977" t="s">
        <v>576</v>
      </c>
      <c r="H113" s="975"/>
      <c r="I113" s="975"/>
      <c r="J113" s="277" t="str">
        <f>FHD_NOTE_P_73</f>
        <v/>
      </c>
      <c r="K113" s="549"/>
    </row>
    <row customHeight="1" ht="33.75">
      <c r="A114" s="996" t="s">
        <v>578</v>
      </c>
      <c r="D114" s="1678"/>
      <c r="E114" s="552" t="str">
        <f>FHD_NUM_P_74</f>
        <v>13</v>
      </c>
      <c r="F114" s="1923" t="str">
        <f>FHD_P_74</f>
        <v>Удельный расход электрической энергии на подачу воды в сеть</v>
      </c>
      <c r="G114" s="1919" t="s">
        <v>579</v>
      </c>
      <c r="H114" s="583"/>
      <c r="I114" s="583"/>
      <c r="J114" s="277" t="str">
        <f>FHD_NOTE_P_74</f>
        <v/>
      </c>
      <c r="K114" s="549"/>
    </row>
    <row s="3815" customFormat="1" customHeight="1" ht="18.75">
      <c r="A115" s="2212" t="s">
        <v>580</v>
      </c>
      <c r="B115" s="916"/>
      <c r="C115" s="741"/>
      <c r="D115" s="739"/>
      <c r="E115" s="552" t="str">
        <f>FHD_NUM_P_75</f>
        <v>14</v>
      </c>
      <c r="F115" s="1923" t="str">
        <f>FHD_P_75</f>
        <v>Расход воды на собственные нужды, в том числе:</v>
      </c>
      <c r="G115" s="1919" t="s">
        <v>544</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15" customFormat="1" customHeight="1" ht="18.75">
      <c r="A116" s="2212"/>
      <c r="B116" s="916"/>
      <c r="C116" s="741"/>
      <c r="D116" s="739"/>
      <c r="E116" s="552" t="str">
        <f>FHD_NUM_P_76</f>
        <v>14.1</v>
      </c>
      <c r="F116" s="1923" t="str">
        <f>FHD_P_76</f>
        <v>Расход воды на хозяйственно-бытовые нужды</v>
      </c>
      <c r="G116" s="1919" t="s">
        <v>544</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15"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544</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35" customFormat="1" customHeight="1" ht="0.75">
      <c r="A118" s="2212"/>
      <c r="D118" s="554"/>
      <c r="E118" s="1020" t="str">
        <f>E117&amp;".0"</f>
        <v>15.0</v>
      </c>
      <c r="F118" s="1004"/>
      <c r="G118" s="1691"/>
      <c r="H118" s="999"/>
      <c r="I118" s="999"/>
      <c r="J118" s="1003"/>
    </row>
    <row s="3815" customFormat="1" customHeight="1" ht="15">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583</v>
      </c>
      <c r="D120" s="1678"/>
      <c r="E120" s="552" t="str">
        <f>FHD_NUM_P_78</f>
        <v/>
      </c>
      <c r="F120" s="1923" t="str">
        <f>FHD_P_78</f>
        <v/>
      </c>
      <c r="G120" s="1920" t="s">
        <v>546</v>
      </c>
      <c r="H120" s="583"/>
      <c r="I120" s="583"/>
      <c r="J120" s="277" t="str">
        <f>FHD_NOTE_P_78</f>
        <v/>
      </c>
      <c r="K120" s="549"/>
    </row>
    <row s="3735" customFormat="1" customHeight="1" ht="0.75" hidden="1">
      <c r="A121" s="2210"/>
      <c r="D121" s="554"/>
      <c r="E121" s="1020" t="str">
        <f>E120&amp;".0"</f>
        <v>.0</v>
      </c>
      <c r="F121" s="1004"/>
      <c r="G121" s="1691"/>
      <c r="H121" s="999"/>
      <c r="I121" s="999"/>
      <c r="J121" s="1003"/>
    </row>
    <row customHeight="1" ht="15" hidden="1">
      <c r="A122" s="2210"/>
      <c r="D122" s="1673"/>
      <c r="E122" s="576"/>
      <c r="F122" s="1176" t="s">
        <v>572</v>
      </c>
      <c r="G122" s="578"/>
      <c r="H122" s="579"/>
      <c r="I122" s="579"/>
      <c r="J122" s="1011" t="s">
        <v>584</v>
      </c>
      <c r="K122" s="549"/>
    </row>
    <row customHeight="1" ht="22.5" hidden="1">
      <c r="A123" s="2210"/>
      <c r="D123" s="1678"/>
      <c r="E123" s="552" t="str">
        <f>FHD_NUM_P_79</f>
        <v/>
      </c>
      <c r="F123" s="1923" t="str">
        <f>FHD_P_79</f>
        <v/>
      </c>
      <c r="G123" s="1921" t="s">
        <v>548</v>
      </c>
      <c r="H123" s="583"/>
      <c r="I123" s="583"/>
      <c r="J123" s="277" t="str">
        <f>FHD_NOTE_P_79</f>
        <v/>
      </c>
      <c r="K123" s="549"/>
    </row>
    <row s="3735" customFormat="1" customHeight="1" ht="0.75" hidden="1">
      <c r="A124" s="2210"/>
      <c r="D124" s="554"/>
      <c r="E124" s="1020" t="str">
        <f>E123&amp;".0"</f>
        <v>.0</v>
      </c>
      <c r="F124" s="1005"/>
      <c r="G124" s="1691"/>
      <c r="H124" s="999"/>
      <c r="I124" s="999"/>
      <c r="J124" s="1003"/>
    </row>
    <row customHeight="1" ht="15" hidden="1">
      <c r="A125" s="2210"/>
      <c r="D125" s="1673"/>
      <c r="E125" s="576"/>
      <c r="F125" s="1176" t="s">
        <v>572</v>
      </c>
      <c r="G125" s="578"/>
      <c r="H125" s="579"/>
      <c r="I125" s="579"/>
      <c r="J125" s="1011" t="s">
        <v>585</v>
      </c>
      <c r="K125" s="549"/>
    </row>
    <row customHeight="1" ht="22.5" hidden="1">
      <c r="A126" s="2210"/>
      <c r="D126" s="1678"/>
      <c r="E126" s="552" t="str">
        <f>FHD_NUM_P_80</f>
        <v/>
      </c>
      <c r="F126" s="1923" t="str">
        <f>FHD_P_80</f>
        <v/>
      </c>
      <c r="G126" s="1921" t="s">
        <v>586</v>
      </c>
      <c r="H126" s="563"/>
      <c r="I126" s="563"/>
      <c r="J126" s="277" t="str">
        <f>FHD_NOTE_P_80</f>
        <v/>
      </c>
      <c r="K126" s="549"/>
    </row>
    <row customHeight="1" ht="18.75" hidden="1">
      <c r="A127" s="2210"/>
      <c r="D127" s="1678"/>
      <c r="E127" s="552" t="str">
        <f>FHD_NUM_P_81</f>
        <v/>
      </c>
      <c r="F127" s="1923" t="str">
        <f>FHD_P_81</f>
        <v/>
      </c>
      <c r="G127" s="1921" t="s">
        <v>587</v>
      </c>
      <c r="H127" s="563"/>
      <c r="I127" s="563"/>
      <c r="J127" s="277" t="str">
        <f>FHD_NOTE_P_81</f>
        <v/>
      </c>
      <c r="K127" s="549"/>
    </row>
    <row customHeight="1" ht="18.75" hidden="1">
      <c r="A128" s="2210"/>
      <c r="C128" s="1676" t="s">
        <v>574</v>
      </c>
      <c r="D128" s="1678"/>
      <c r="E128" s="552" t="str">
        <f>FHD_NUM_P_82</f>
        <v/>
      </c>
      <c r="F128" s="1923" t="str">
        <f>FHD_P_82</f>
        <v/>
      </c>
      <c r="G128" s="1921" t="s">
        <v>295</v>
      </c>
      <c r="H128" s="407"/>
      <c r="I128" s="407"/>
      <c r="J128" s="277" t="str">
        <f>FHD_NOTE_P_82</f>
        <v/>
      </c>
      <c r="K128" s="549"/>
    </row>
    <row customHeight="1" ht="18.75" hidden="1">
      <c r="A129" s="2210"/>
      <c r="C129" s="1676" t="s">
        <v>574</v>
      </c>
      <c r="D129" s="1678"/>
      <c r="E129" s="552" t="str">
        <f>FHD_NUM_P_83</f>
        <v/>
      </c>
      <c r="F129" s="1554" t="str">
        <f>FHD_P_83</f>
        <v/>
      </c>
      <c r="G129" s="1921" t="s">
        <v>295</v>
      </c>
      <c r="H129" s="407"/>
      <c r="I129" s="407"/>
      <c r="J129" s="277" t="str">
        <f>FHD_NOTE_P_83</f>
        <v/>
      </c>
      <c r="K129" s="549"/>
    </row>
    <row customHeight="1" ht="18.75" hidden="1">
      <c r="A130" s="2210"/>
      <c r="C130" s="1676" t="s">
        <v>574</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77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7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7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7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7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7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7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7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7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7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7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7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7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7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7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7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7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7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7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7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7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7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7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7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7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7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7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7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7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7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7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7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7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7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7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7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7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7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7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7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7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7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7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7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7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7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7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7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7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7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7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7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7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7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7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7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7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7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7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7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7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7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7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7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7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7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7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7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7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7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7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7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7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7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7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7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7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7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7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7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7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7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7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7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7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7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7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7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7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7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7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7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7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7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7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95E5-F365-ACB7-72F5-B9BA91B84FF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850"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852" width="10.57421875" customWidth="1"/>
    <col min="22" max="22" style="3852" width="11.7109375" customWidth="1"/>
    <col min="23" max="23" style="3853"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Муниципальное унитарное предприятие Белоярского района «Белоярские коммунальные системы»</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588</v>
      </c>
      <c r="K10" s="527" t="s">
        <v>589</v>
      </c>
      <c r="L10" s="1971" t="s">
        <v>86</v>
      </c>
      <c r="M10" s="1971"/>
      <c r="N10" s="527" t="s">
        <v>590</v>
      </c>
      <c r="O10" s="527" t="s">
        <v>591</v>
      </c>
      <c r="P10" s="527" t="s">
        <v>592</v>
      </c>
      <c r="Q10" s="527" t="s">
        <v>593</v>
      </c>
      <c r="R10" s="527" t="s">
        <v>594</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0CA43-83CC-E5C4-69F7-027211FAF1B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744" width="10.7109375" hidden="1" customWidth="1"/>
    <col min="2" max="2" style="3291" width="16.8515625" hidden="1" customWidth="1"/>
    <col min="3" max="3" style="3735" width="5.57421875" hidden="1" customWidth="1"/>
    <col min="4" max="4" style="3847"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735" width="5.28125" customWidth="1"/>
    <col min="13" max="13" style="3735" width="3.7109375" customWidth="1"/>
    <col min="14" max="17" style="3291" width="3.7109375" customWidth="1"/>
    <col min="18" max="18" style="3735" width="10.57421875" customWidth="1"/>
    <col min="19" max="19" style="3291" width="34.7109375" customWidth="1"/>
    <col min="20" max="20" style="3291" width="9.421875" customWidth="1"/>
    <col min="21" max="21" style="3748"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Муниципальное унитарное предприятие Белоярского района «Белоярские коммунальные системы»</v>
      </c>
      <c r="F7" s="2141"/>
      <c r="G7" s="2141"/>
      <c r="H7" s="2141"/>
      <c r="I7" s="2141"/>
    </row>
    <row customHeight="1" ht="11.25">
      <c r="E8" s="1143"/>
      <c r="F8" s="1143"/>
      <c r="G8" s="1143"/>
      <c r="H8" s="1143"/>
      <c r="I8" s="1143"/>
    </row>
    <row s="3735"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552</v>
      </c>
      <c r="H14" s="1674" t="s">
        <v>292</v>
      </c>
      <c r="I14" s="1674" t="s">
        <v>292</v>
      </c>
      <c r="J14" s="1971"/>
    </row>
    <row customHeight="1" ht="18.75">
      <c r="D15" s="1678"/>
      <c r="E15" s="1670" t="s">
        <v>107</v>
      </c>
      <c r="F15" s="713" t="s">
        <v>603</v>
      </c>
      <c r="G15" s="1686" t="s">
        <v>538</v>
      </c>
      <c r="H15" s="563"/>
      <c r="I15" s="563"/>
      <c r="J15" s="277" t="s">
        <v>604</v>
      </c>
      <c r="K15" s="549" t="s">
        <v>605</v>
      </c>
    </row>
    <row customHeight="1" ht="33.75">
      <c r="D16" s="1678"/>
      <c r="E16" s="1670" t="s">
        <v>108</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296</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299</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1"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735" customFormat="1" customHeight="1" ht="0.75">
      <c r="A33" s="1175"/>
      <c r="D33" s="554"/>
      <c r="E33" s="808" t="str">
        <f>E32&amp;".0"</f>
        <v>2.8.0</v>
      </c>
      <c r="F33" s="998"/>
      <c r="G33" s="557"/>
      <c r="H33" s="999"/>
      <c r="I33" s="999"/>
      <c r="J33" s="1000"/>
    </row>
    <row s="3291"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1" customFormat="1" customHeight="1" ht="22.5">
      <c r="A36" s="996" t="s">
        <v>564</v>
      </c>
      <c r="C36" s="1676"/>
      <c r="D36" s="1678"/>
      <c r="E36" s="1704" t="s">
        <v>88</v>
      </c>
      <c r="F36" s="713" t="s">
        <v>648</v>
      </c>
      <c r="G36" s="1683" t="s">
        <v>538</v>
      </c>
      <c r="H36" s="563"/>
      <c r="I36" s="563"/>
      <c r="J36" s="277" t="s">
        <v>649</v>
      </c>
      <c r="K36" s="549"/>
      <c r="L36" s="1676"/>
      <c r="M36" s="1676"/>
      <c r="R36" s="1676"/>
      <c r="U36" s="550"/>
      <c r="AA36" s="1672"/>
      <c r="AB36" s="1672"/>
      <c r="AC36" s="1672"/>
      <c r="AD36" s="1672"/>
      <c r="AE36" s="1672"/>
    </row>
    <row s="3291" customFormat="1" customHeight="1" ht="22.5">
      <c r="A37" s="996"/>
      <c r="C37" s="1676"/>
      <c r="D37" s="1678"/>
      <c r="E37" s="1704" t="s">
        <v>315</v>
      </c>
      <c r="F37" s="961" t="s">
        <v>650</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89</v>
      </c>
      <c r="F38" s="713" t="s">
        <v>651</v>
      </c>
      <c r="G38" s="1683" t="s">
        <v>538</v>
      </c>
      <c r="H38" s="563"/>
      <c r="I38" s="563"/>
      <c r="J38" s="277" t="s">
        <v>652</v>
      </c>
      <c r="K38" s="549"/>
      <c r="L38" s="1676"/>
      <c r="M38" s="1676"/>
      <c r="R38" s="1676"/>
      <c r="U38" s="550"/>
      <c r="AA38" s="1672"/>
      <c r="AB38" s="1672"/>
      <c r="AC38" s="1672"/>
      <c r="AD38" s="1672"/>
      <c r="AE38" s="1672"/>
    </row>
    <row s="3291"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1"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1"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1"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1" customFormat="1" customHeight="1" ht="33.75">
      <c r="A43" s="994"/>
      <c r="C43" s="1676" t="s">
        <v>574</v>
      </c>
      <c r="D43" s="1678"/>
      <c r="E43" s="1704" t="s">
        <v>109</v>
      </c>
      <c r="F43" s="713" t="s">
        <v>665</v>
      </c>
      <c r="G43" s="1686" t="s">
        <v>666</v>
      </c>
      <c r="H43" s="407"/>
      <c r="I43" s="407"/>
      <c r="J43" s="277" t="s">
        <v>667</v>
      </c>
      <c r="K43" s="549"/>
      <c r="L43" s="1676"/>
      <c r="M43" s="1676"/>
      <c r="R43" s="1676"/>
      <c r="U43" s="550"/>
      <c r="AA43" s="1672"/>
      <c r="AB43" s="1672"/>
      <c r="AC43" s="1672"/>
      <c r="AD43" s="1672"/>
      <c r="AE43" s="1672"/>
    </row>
    <row s="3291" customFormat="1" customHeight="1" ht="22.5">
      <c r="A44" s="994"/>
      <c r="C44" s="1676"/>
      <c r="D44" s="1678"/>
      <c r="E44" s="1704" t="s">
        <v>90</v>
      </c>
      <c r="F44" s="713" t="s">
        <v>668</v>
      </c>
      <c r="G44" s="1683" t="s">
        <v>669</v>
      </c>
      <c r="H44" s="551"/>
      <c r="I44" s="551"/>
      <c r="J44" s="277" t="s">
        <v>670</v>
      </c>
      <c r="K44" s="549"/>
      <c r="L44" s="1676"/>
      <c r="M44" s="1676"/>
      <c r="R44" s="1676"/>
      <c r="U44" s="550"/>
      <c r="AA44" s="1672"/>
      <c r="AB44" s="1672"/>
      <c r="AC44" s="1672"/>
      <c r="AD44" s="1672"/>
      <c r="AE44" s="1672"/>
    </row>
    <row s="3291" customFormat="1" customHeight="1" ht="22.5">
      <c r="A45" s="994"/>
      <c r="C45" s="1676"/>
      <c r="D45" s="1678"/>
      <c r="E45" s="1704" t="s">
        <v>91</v>
      </c>
      <c r="F45" s="713" t="s">
        <v>671</v>
      </c>
      <c r="G45" s="1694" t="s">
        <v>672</v>
      </c>
      <c r="H45" s="551"/>
      <c r="I45" s="551"/>
      <c r="J45" s="277" t="s">
        <v>673</v>
      </c>
      <c r="K45" s="549"/>
      <c r="L45" s="1676"/>
      <c r="M45" s="1676"/>
      <c r="R45" s="1676"/>
      <c r="U45" s="550"/>
      <c r="AA45" s="1672"/>
      <c r="AB45" s="1672"/>
      <c r="AC45" s="1672"/>
      <c r="AD45" s="1672"/>
      <c r="AE45" s="1672"/>
    </row>
    <row s="3291" customFormat="1" customHeight="1" ht="18.75">
      <c r="A46" s="994"/>
      <c r="C46" s="1676"/>
      <c r="D46" s="1678"/>
      <c r="E46" s="1704" t="s">
        <v>110</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7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7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7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7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7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7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7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7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7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7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7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7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7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7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7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7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7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7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7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7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7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7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7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7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7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7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7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7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7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7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7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7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7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7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7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7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7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7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7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7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7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7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7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7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7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7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7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7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7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7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7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7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7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7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7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7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7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7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7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7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7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7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7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7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7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7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7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7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7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7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7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7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7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7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7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7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7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7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7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7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7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7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7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7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7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7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7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7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7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7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7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7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7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7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7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FCF26-25D4-65E8-3E18-67AB0170ABE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744" width="10.7109375" hidden="1" customWidth="1"/>
    <col min="2" max="2" style="3291" width="16.8515625" hidden="1" customWidth="1"/>
    <col min="3" max="3" style="3735" width="5.57421875" hidden="1" customWidth="1"/>
    <col min="4" max="4" style="3847"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735" width="5.28125" customWidth="1"/>
    <col min="13" max="13" style="3735" width="3.7109375" customWidth="1"/>
    <col min="14" max="17" style="3291" width="3.7109375" customWidth="1"/>
    <col min="18" max="18" style="3735" width="10.57421875" customWidth="1"/>
    <col min="19" max="19" style="3291" width="34.7109375" customWidth="1"/>
    <col min="20" max="20" style="3291" width="9.421875" customWidth="1"/>
    <col min="21" max="21" style="3748"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Муниципальное унитарное предприятие Белоярского района «Белоярские коммунальные системы»</v>
      </c>
      <c r="F7" s="2141"/>
      <c r="G7" s="2141"/>
      <c r="H7" s="2141"/>
      <c r="I7" s="2141"/>
    </row>
    <row customHeight="1" ht="11.25">
      <c r="E8" s="1143"/>
      <c r="F8" s="1143"/>
      <c r="G8" s="1143"/>
      <c r="H8" s="1143"/>
      <c r="I8" s="1143"/>
    </row>
    <row s="3735"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552</v>
      </c>
      <c r="H14" s="1700" t="s">
        <v>292</v>
      </c>
      <c r="I14" s="1700" t="s">
        <v>292</v>
      </c>
      <c r="J14" s="1971"/>
    </row>
    <row customHeight="1" ht="18.75">
      <c r="D15" s="1678"/>
      <c r="E15" s="1670" t="s">
        <v>107</v>
      </c>
      <c r="F15" s="713" t="s">
        <v>676</v>
      </c>
      <c r="G15" s="1697" t="s">
        <v>538</v>
      </c>
      <c r="H15" s="563"/>
      <c r="I15" s="563"/>
      <c r="J15" s="277" t="s">
        <v>677</v>
      </c>
      <c r="K15" s="549" t="s">
        <v>605</v>
      </c>
    </row>
    <row customHeight="1" ht="22.5">
      <c r="D16" s="1678"/>
      <c r="E16" s="1670" t="s">
        <v>108</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296</v>
      </c>
      <c r="F20" s="1707" t="s">
        <v>684</v>
      </c>
      <c r="G20" s="1694" t="s">
        <v>538</v>
      </c>
      <c r="H20" s="563"/>
      <c r="I20" s="563"/>
      <c r="J20" s="277"/>
      <c r="K20" s="549"/>
    </row>
    <row customHeight="1" ht="33.75">
      <c r="D21" s="1678"/>
      <c r="E21" s="1704" t="s">
        <v>299</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1"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735" customFormat="1" customHeight="1" ht="0.75">
      <c r="A28" s="1175"/>
      <c r="D28" s="554"/>
      <c r="E28" s="808" t="str">
        <f>E27&amp;".0"</f>
        <v>2.9.0</v>
      </c>
      <c r="F28" s="998"/>
      <c r="G28" s="557"/>
      <c r="H28" s="999"/>
      <c r="I28" s="999"/>
      <c r="J28" s="1000"/>
    </row>
    <row s="3291"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1" customFormat="1" customHeight="1" ht="22.5">
      <c r="A30" s="994"/>
      <c r="C30" s="1676"/>
      <c r="D30" s="1678"/>
      <c r="E30" s="1704" t="s">
        <v>88</v>
      </c>
      <c r="F30" s="1701" t="s">
        <v>692</v>
      </c>
      <c r="G30" s="1694" t="s">
        <v>538</v>
      </c>
      <c r="H30" s="563"/>
      <c r="I30" s="563"/>
      <c r="J30" s="277"/>
      <c r="K30" s="549"/>
      <c r="L30" s="1676"/>
      <c r="M30" s="1676"/>
      <c r="R30" s="1676"/>
      <c r="U30" s="550"/>
      <c r="AA30" s="1672"/>
      <c r="AB30" s="1672"/>
      <c r="AC30" s="1672"/>
      <c r="AD30" s="1672"/>
      <c r="AE30" s="1672"/>
    </row>
    <row s="3291" customFormat="1" customHeight="1" ht="33.75">
      <c r="A31" s="994"/>
      <c r="C31" s="1676"/>
      <c r="D31" s="581"/>
      <c r="E31" s="1704" t="s">
        <v>89</v>
      </c>
      <c r="F31" s="1701" t="s">
        <v>693</v>
      </c>
      <c r="G31" s="1694" t="s">
        <v>538</v>
      </c>
      <c r="H31" s="563"/>
      <c r="I31" s="563"/>
      <c r="J31" s="277" t="s">
        <v>694</v>
      </c>
      <c r="K31" s="549"/>
      <c r="L31" s="1676"/>
      <c r="M31" s="1676"/>
      <c r="R31" s="1676"/>
      <c r="U31" s="550"/>
      <c r="AA31" s="1672"/>
      <c r="AB31" s="1672"/>
      <c r="AC31" s="1672"/>
      <c r="AD31" s="1672"/>
      <c r="AE31" s="1672"/>
    </row>
    <row s="3291"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1"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1"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1" customFormat="1" customHeight="1" ht="33.75">
      <c r="A35" s="994"/>
      <c r="C35" s="1676" t="s">
        <v>574</v>
      </c>
      <c r="D35" s="1678"/>
      <c r="E35" s="1704" t="s">
        <v>109</v>
      </c>
      <c r="F35" s="1701" t="s">
        <v>665</v>
      </c>
      <c r="G35" s="1697" t="s">
        <v>295</v>
      </c>
      <c r="H35" s="407"/>
      <c r="I35" s="407"/>
      <c r="J35" s="277" t="s">
        <v>701</v>
      </c>
      <c r="K35" s="549"/>
      <c r="L35" s="1676"/>
      <c r="M35" s="1676"/>
      <c r="R35" s="1676"/>
      <c r="U35" s="550"/>
      <c r="AA35" s="1672"/>
      <c r="AB35" s="1672"/>
      <c r="AC35" s="1672"/>
      <c r="AD35" s="1672"/>
      <c r="AE35" s="1672"/>
    </row>
    <row s="3291" customFormat="1" customHeight="1" ht="22.5">
      <c r="A36" s="994"/>
      <c r="C36" s="1676"/>
      <c r="D36" s="1678"/>
      <c r="E36" s="1704" t="s">
        <v>90</v>
      </c>
      <c r="F36" s="1701" t="s">
        <v>702</v>
      </c>
      <c r="G36" s="1694" t="s">
        <v>669</v>
      </c>
      <c r="H36" s="551"/>
      <c r="I36" s="551"/>
      <c r="J36" s="277" t="s">
        <v>670</v>
      </c>
      <c r="K36" s="549"/>
      <c r="L36" s="1676"/>
      <c r="M36" s="1676"/>
      <c r="R36" s="1676"/>
      <c r="U36" s="550"/>
      <c r="AA36" s="1672"/>
      <c r="AB36" s="1672"/>
      <c r="AC36" s="1672"/>
      <c r="AD36" s="1672"/>
      <c r="AE36" s="1672"/>
    </row>
    <row s="3291" customFormat="1" customHeight="1" ht="22.5">
      <c r="A37" s="994"/>
      <c r="C37" s="1676"/>
      <c r="D37" s="1678"/>
      <c r="E37" s="1704" t="s">
        <v>91</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71"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7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7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7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7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7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7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7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7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7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7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7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7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7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7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7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7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7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7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7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7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7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7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7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7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7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7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7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7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7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7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7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7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7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7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7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7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7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7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7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7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7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7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7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7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7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7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7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7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7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7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7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7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7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7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7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7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7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7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7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7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7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7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7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7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7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7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7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7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7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7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7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7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7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7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7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7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7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7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7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7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7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7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7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7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7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7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7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7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7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7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7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7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7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7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6AD11-C3C8-460A-63F6-DDF83C2A8AA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46" width="9.140625" hidden="1" customWidth="1"/>
    <col min="2" max="2" style="2612"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4" width="44.00390625" customWidth="1"/>
    <col min="11" max="11" style="3152" width="74.00390625" customWidth="1"/>
    <col min="12" max="12" style="3152" width="3.7109375" customWidth="1"/>
    <col min="13" max="23" style="3152"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Муниципальное унитарное предприятие Белоярского района «Белоярские коммунальные системы»</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707</v>
      </c>
      <c r="F11" s="711" t="s">
        <v>552</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708</v>
      </c>
      <c r="D13" s="960" t="s">
        <v>107</v>
      </c>
      <c r="E13" s="267" t="s">
        <v>709</v>
      </c>
      <c r="F13" s="666" t="s">
        <v>710</v>
      </c>
      <c r="G13" s="563"/>
      <c r="H13" s="667"/>
      <c r="I13" s="563"/>
      <c r="J13" s="667"/>
      <c r="K13" s="277" t="s">
        <v>711</v>
      </c>
      <c r="L13" s="726"/>
    </row>
    <row customHeight="1" ht="22.5" hidden="1">
      <c r="A14" s="2232"/>
      <c r="D14" s="545" t="s">
        <v>108</v>
      </c>
      <c r="E14" s="267" t="s">
        <v>712</v>
      </c>
      <c r="F14" s="666" t="s">
        <v>713</v>
      </c>
      <c r="G14" s="563"/>
      <c r="H14" s="668"/>
      <c r="I14" s="563"/>
      <c r="J14" s="668"/>
      <c r="K14" s="277" t="s">
        <v>714</v>
      </c>
      <c r="L14" s="726"/>
    </row>
    <row s="2624" customFormat="1" customHeight="1" ht="78.75" hidden="1">
      <c r="A15" s="2232"/>
      <c r="B15" s="517"/>
      <c r="D15" s="960" t="s">
        <v>88</v>
      </c>
      <c r="E15" s="713" t="s">
        <v>715</v>
      </c>
      <c r="F15" s="957" t="s">
        <v>295</v>
      </c>
      <c r="G15" s="957" t="s">
        <v>295</v>
      </c>
      <c r="H15" s="92"/>
      <c r="I15" s="957" t="s">
        <v>295</v>
      </c>
      <c r="J15" s="92"/>
      <c r="K15" s="277" t="s">
        <v>716</v>
      </c>
      <c r="L15" s="726"/>
    </row>
    <row s="2624" customFormat="1" customHeight="1" ht="22.5" hidden="1">
      <c r="A16" s="2232"/>
      <c r="B16" s="517"/>
      <c r="D16" s="960" t="s">
        <v>315</v>
      </c>
      <c r="E16" s="961" t="s">
        <v>717</v>
      </c>
      <c r="F16" s="957" t="s">
        <v>718</v>
      </c>
      <c r="G16" s="823"/>
      <c r="H16" s="92"/>
      <c r="I16" s="823"/>
      <c r="J16" s="92"/>
      <c r="K16" s="277"/>
      <c r="L16" s="726"/>
    </row>
    <row s="2624" customFormat="1" customHeight="1" ht="22.5" hidden="1">
      <c r="A17" s="2232"/>
      <c r="B17" s="517"/>
      <c r="D17" s="960" t="s">
        <v>323</v>
      </c>
      <c r="E17" s="961" t="s">
        <v>719</v>
      </c>
      <c r="F17" s="957" t="s">
        <v>720</v>
      </c>
      <c r="G17" s="823"/>
      <c r="H17" s="92"/>
      <c r="I17" s="823"/>
      <c r="J17" s="92"/>
      <c r="K17" s="277"/>
      <c r="L17" s="726"/>
    </row>
    <row s="2624" customFormat="1" customHeight="1" ht="33.75" hidden="1">
      <c r="A18" s="2232"/>
      <c r="B18" s="517"/>
      <c r="D18" s="960" t="s">
        <v>325</v>
      </c>
      <c r="E18" s="961" t="s">
        <v>721</v>
      </c>
      <c r="F18" s="957" t="s">
        <v>557</v>
      </c>
      <c r="G18" s="686"/>
      <c r="H18" s="92"/>
      <c r="I18" s="686"/>
      <c r="J18" s="92"/>
      <c r="K18" s="277"/>
      <c r="L18" s="726"/>
    </row>
    <row customHeight="1" ht="101.25" hidden="1">
      <c r="A19" s="2232"/>
      <c r="D19" s="960" t="s">
        <v>89</v>
      </c>
      <c r="E19" s="267" t="s">
        <v>722</v>
      </c>
      <c r="F19" s="666" t="s">
        <v>532</v>
      </c>
      <c r="G19" s="669"/>
      <c r="H19" s="668"/>
      <c r="I19" s="962"/>
      <c r="J19" s="668"/>
      <c r="K19" s="277" t="s">
        <v>723</v>
      </c>
      <c r="L19" s="726"/>
    </row>
    <row s="2624" customFormat="1" customHeight="1" ht="18.75" hidden="1">
      <c r="A20" s="2232"/>
      <c r="C20" s="963"/>
      <c r="D20" s="960" t="s">
        <v>653</v>
      </c>
      <c r="E20" s="961" t="s">
        <v>724</v>
      </c>
      <c r="F20" s="957" t="s">
        <v>295</v>
      </c>
      <c r="G20" s="957" t="s">
        <v>295</v>
      </c>
      <c r="H20" s="956" t="s">
        <v>295</v>
      </c>
      <c r="I20" s="957" t="s">
        <v>295</v>
      </c>
      <c r="J20" s="956" t="s">
        <v>295</v>
      </c>
      <c r="K20" s="955"/>
      <c r="L20" s="726"/>
      <c r="W20" s="681"/>
    </row>
    <row s="2624" customFormat="1" customHeight="1" ht="33.75" hidden="1">
      <c r="A21" s="2232"/>
      <c r="C21" s="963"/>
      <c r="D21" s="960" t="s">
        <v>656</v>
      </c>
      <c r="E21" s="582" t="s">
        <v>725</v>
      </c>
      <c r="F21" s="957" t="s">
        <v>726</v>
      </c>
      <c r="G21" s="949"/>
      <c r="H21" s="92"/>
      <c r="I21" s="949"/>
      <c r="J21" s="92"/>
      <c r="K21" s="955"/>
      <c r="L21" s="726"/>
      <c r="W21" s="681"/>
    </row>
    <row s="2624" customFormat="1" customHeight="1" ht="33.75" hidden="1">
      <c r="A22" s="2232"/>
      <c r="C22" s="963"/>
      <c r="D22" s="960" t="s">
        <v>659</v>
      </c>
      <c r="E22" s="582" t="s">
        <v>727</v>
      </c>
      <c r="F22" s="957" t="s">
        <v>728</v>
      </c>
      <c r="G22" s="949"/>
      <c r="H22" s="92"/>
      <c r="I22" s="949"/>
      <c r="J22" s="92"/>
      <c r="K22" s="955"/>
      <c r="L22" s="726"/>
      <c r="W22" s="681"/>
    </row>
    <row s="2624" customFormat="1" customHeight="1" ht="22.5" hidden="1">
      <c r="A23" s="2232"/>
      <c r="C23" s="963"/>
      <c r="D23" s="960" t="s">
        <v>696</v>
      </c>
      <c r="E23" s="961" t="s">
        <v>729</v>
      </c>
      <c r="F23" s="957" t="s">
        <v>295</v>
      </c>
      <c r="G23" s="957" t="s">
        <v>295</v>
      </c>
      <c r="H23" s="956" t="s">
        <v>295</v>
      </c>
      <c r="I23" s="957" t="s">
        <v>295</v>
      </c>
      <c r="J23" s="956" t="s">
        <v>295</v>
      </c>
      <c r="K23" s="955"/>
      <c r="L23" s="726"/>
      <c r="W23" s="681"/>
    </row>
    <row s="2624" customFormat="1" customHeight="1" ht="22.5" hidden="1">
      <c r="A24" s="2232"/>
      <c r="C24" s="963"/>
      <c r="D24" s="960" t="s">
        <v>730</v>
      </c>
      <c r="E24" s="582" t="s">
        <v>731</v>
      </c>
      <c r="F24" s="957" t="s">
        <v>732</v>
      </c>
      <c r="G24" s="949"/>
      <c r="H24" s="692"/>
      <c r="I24" s="949"/>
      <c r="J24" s="692"/>
      <c r="K24" s="955"/>
      <c r="L24" s="726"/>
      <c r="W24" s="681"/>
    </row>
    <row s="2624" customFormat="1" customHeight="1" ht="22.5" hidden="1">
      <c r="A25" s="2232"/>
      <c r="C25" s="963"/>
      <c r="D25" s="960" t="s">
        <v>733</v>
      </c>
      <c r="E25" s="582" t="s">
        <v>734</v>
      </c>
      <c r="F25" s="957" t="s">
        <v>295</v>
      </c>
      <c r="G25" s="957" t="s">
        <v>295</v>
      </c>
      <c r="H25" s="956" t="s">
        <v>295</v>
      </c>
      <c r="I25" s="957" t="s">
        <v>295</v>
      </c>
      <c r="J25" s="956" t="s">
        <v>295</v>
      </c>
      <c r="K25" s="955"/>
      <c r="L25" s="726"/>
      <c r="W25" s="681"/>
    </row>
    <row s="2624" customFormat="1" customHeight="1" ht="18.75" hidden="1">
      <c r="A26" s="2232"/>
      <c r="C26" s="963"/>
      <c r="D26" s="960" t="s">
        <v>735</v>
      </c>
      <c r="E26" s="559" t="s">
        <v>736</v>
      </c>
      <c r="F26" s="957" t="s">
        <v>737</v>
      </c>
      <c r="G26" s="686"/>
      <c r="H26" s="692"/>
      <c r="I26" s="686"/>
      <c r="J26" s="692"/>
      <c r="K26" s="955"/>
      <c r="L26" s="726"/>
      <c r="W26" s="681"/>
    </row>
    <row s="2624" customFormat="1" customHeight="1" ht="18.75" hidden="1">
      <c r="A27" s="2232"/>
      <c r="C27" s="963"/>
      <c r="D27" s="960" t="s">
        <v>738</v>
      </c>
      <c r="E27" s="559" t="s">
        <v>739</v>
      </c>
      <c r="F27" s="957" t="s">
        <v>740</v>
      </c>
      <c r="G27" s="686"/>
      <c r="H27" s="692"/>
      <c r="I27" s="686"/>
      <c r="J27" s="692"/>
      <c r="K27" s="955"/>
      <c r="L27" s="726"/>
      <c r="W27" s="681"/>
    </row>
    <row s="2624" customFormat="1" customHeight="1" ht="18.75" hidden="1">
      <c r="A28" s="2232"/>
      <c r="C28" s="963"/>
      <c r="D28" s="960" t="s">
        <v>741</v>
      </c>
      <c r="E28" s="582" t="s">
        <v>742</v>
      </c>
      <c r="F28" s="957" t="s">
        <v>295</v>
      </c>
      <c r="G28" s="957" t="s">
        <v>295</v>
      </c>
      <c r="H28" s="956" t="s">
        <v>295</v>
      </c>
      <c r="I28" s="957" t="s">
        <v>295</v>
      </c>
      <c r="J28" s="956" t="s">
        <v>295</v>
      </c>
      <c r="K28" s="955"/>
      <c r="L28" s="726"/>
      <c r="W28" s="681"/>
    </row>
    <row s="2624" customFormat="1" customHeight="1" ht="18.75" hidden="1">
      <c r="A29" s="2232"/>
      <c r="C29" s="963"/>
      <c r="D29" s="960" t="s">
        <v>743</v>
      </c>
      <c r="E29" s="559" t="s">
        <v>736</v>
      </c>
      <c r="F29" s="957" t="s">
        <v>744</v>
      </c>
      <c r="G29" s="686"/>
      <c r="H29" s="692"/>
      <c r="I29" s="686"/>
      <c r="J29" s="692"/>
      <c r="K29" s="955"/>
      <c r="L29" s="726"/>
      <c r="W29" s="681"/>
    </row>
    <row s="2624" customFormat="1" customHeight="1" ht="18.75" hidden="1">
      <c r="A30" s="2232"/>
      <c r="C30" s="963"/>
      <c r="D30" s="960" t="s">
        <v>745</v>
      </c>
      <c r="E30" s="559" t="s">
        <v>746</v>
      </c>
      <c r="F30" s="957" t="s">
        <v>747</v>
      </c>
      <c r="G30" s="686"/>
      <c r="H30" s="692"/>
      <c r="I30" s="686"/>
      <c r="J30" s="692"/>
      <c r="K30" s="955"/>
      <c r="L30" s="726"/>
      <c r="W30" s="681"/>
    </row>
    <row customHeight="1" ht="126.75" hidden="1">
      <c r="A31" s="2232"/>
      <c r="D31" s="960" t="s">
        <v>109</v>
      </c>
      <c r="E31" s="267" t="s">
        <v>748</v>
      </c>
      <c r="F31" s="666" t="s">
        <v>544</v>
      </c>
      <c r="G31" s="563"/>
      <c r="H31" s="668"/>
      <c r="I31" s="563"/>
      <c r="J31" s="668"/>
      <c r="K31" s="277" t="s">
        <v>749</v>
      </c>
      <c r="L31" s="726"/>
    </row>
    <row customHeight="1" ht="56.25" hidden="1">
      <c r="A32" s="2232"/>
      <c r="D32" s="960" t="s">
        <v>90</v>
      </c>
      <c r="E32" s="267" t="s">
        <v>750</v>
      </c>
      <c r="F32" s="545" t="s">
        <v>720</v>
      </c>
      <c r="G32" s="563"/>
      <c r="H32" s="668"/>
      <c r="I32" s="563"/>
      <c r="J32" s="668"/>
      <c r="K32" s="277" t="s">
        <v>751</v>
      </c>
      <c r="L32" s="726"/>
    </row>
    <row customHeight="1" ht="11.25" hidden="1">
      <c r="A33" s="2232"/>
      <c r="E33" s="670"/>
      <c r="F33" s="167"/>
      <c r="G33" s="167"/>
      <c r="H33" s="167"/>
      <c r="I33" s="167"/>
      <c r="J33" s="167"/>
      <c r="K33" s="167"/>
    </row>
    <row customHeight="1" ht="12.75" hidden="1">
      <c r="A34" s="2232"/>
      <c r="D34" s="49">
        <v>1</v>
      </c>
      <c r="E34" s="331" t="s">
        <v>752</v>
      </c>
    </row>
    <row customHeight="1" ht="11.25" hidden="1">
      <c r="A35" s="2232"/>
      <c r="D35" s="369"/>
      <c r="E35" s="331" t="s">
        <v>753</v>
      </c>
    </row>
    <row s="2628" customFormat="1" customHeight="1" ht="11.25">
      <c r="A36" s="1040"/>
      <c r="B36" s="524"/>
      <c r="D36" s="1041"/>
      <c r="E36" s="1042"/>
    </row>
    <row s="2624" customFormat="1" customHeight="1" ht="22.5">
      <c r="A37" s="2232" t="s">
        <v>754</v>
      </c>
      <c r="B37" s="517"/>
      <c r="D37" s="960">
        <v>1</v>
      </c>
      <c r="E37" s="713" t="s">
        <v>755</v>
      </c>
      <c r="F37" s="666" t="s">
        <v>710</v>
      </c>
      <c r="G37" s="563"/>
      <c r="H37" s="525"/>
      <c r="I37" s="563"/>
      <c r="J37" s="525"/>
      <c r="K37" s="277" t="s">
        <v>756</v>
      </c>
    </row>
    <row s="2624" customFormat="1" customHeight="1" ht="22.5">
      <c r="A38" s="2232"/>
      <c r="B38" s="517"/>
      <c r="D38" s="675" t="s">
        <v>108</v>
      </c>
      <c r="E38" s="1039" t="s">
        <v>757</v>
      </c>
      <c r="F38" s="1043" t="s">
        <v>532</v>
      </c>
      <c r="G38" s="1043" t="s">
        <v>532</v>
      </c>
      <c r="H38" s="1037"/>
      <c r="I38" s="1043" t="s">
        <v>532</v>
      </c>
      <c r="J38" s="1037"/>
      <c r="K38" s="1038"/>
    </row>
    <row s="2624" customFormat="1" customHeight="1" ht="33.75">
      <c r="A39" s="2232"/>
      <c r="B39" s="517"/>
      <c r="D39" s="671" t="s">
        <v>611</v>
      </c>
      <c r="E39" s="729" t="s">
        <v>758</v>
      </c>
      <c r="F39" s="666" t="s">
        <v>759</v>
      </c>
      <c r="G39" s="674"/>
      <c r="H39" s="1030"/>
      <c r="I39" s="674"/>
      <c r="J39" s="1030"/>
      <c r="K39" s="277" t="s">
        <v>760</v>
      </c>
    </row>
    <row s="2624" customFormat="1" customHeight="1" ht="33.75">
      <c r="A40" s="2232"/>
      <c r="B40" s="517"/>
      <c r="D40" s="671" t="s">
        <v>614</v>
      </c>
      <c r="E40" s="729" t="s">
        <v>761</v>
      </c>
      <c r="F40" s="1034" t="s">
        <v>762</v>
      </c>
      <c r="G40" s="747"/>
      <c r="H40" s="1030"/>
      <c r="I40" s="747"/>
      <c r="J40" s="1030"/>
      <c r="K40" s="277" t="s">
        <v>763</v>
      </c>
    </row>
    <row s="2624" customFormat="1" customHeight="1" ht="22.5">
      <c r="A41" s="2232"/>
      <c r="B41" s="517"/>
      <c r="D41" s="671" t="s">
        <v>88</v>
      </c>
      <c r="E41" s="728" t="s">
        <v>764</v>
      </c>
      <c r="F41" s="666" t="s">
        <v>532</v>
      </c>
      <c r="G41" s="666" t="s">
        <v>532</v>
      </c>
      <c r="H41" s="1031"/>
      <c r="I41" s="666" t="s">
        <v>532</v>
      </c>
      <c r="J41" s="1031"/>
      <c r="K41" s="290"/>
    </row>
    <row s="2624" customFormat="1" customHeight="1" ht="45">
      <c r="A42" s="2232"/>
      <c r="B42" s="517"/>
      <c r="D42" s="671" t="s">
        <v>315</v>
      </c>
      <c r="E42" s="729" t="s">
        <v>765</v>
      </c>
      <c r="F42" s="666" t="s">
        <v>544</v>
      </c>
      <c r="G42" s="563"/>
      <c r="H42" s="1031"/>
      <c r="I42" s="563"/>
      <c r="J42" s="1031"/>
      <c r="K42" s="290" t="s">
        <v>766</v>
      </c>
    </row>
    <row s="2624" customFormat="1" customHeight="1" ht="45">
      <c r="A43" s="2232"/>
      <c r="B43" s="517"/>
      <c r="D43" s="671" t="s">
        <v>323</v>
      </c>
      <c r="E43" s="673" t="s">
        <v>767</v>
      </c>
      <c r="F43" s="1035" t="s">
        <v>544</v>
      </c>
      <c r="G43" s="748"/>
      <c r="H43" s="1030"/>
      <c r="I43" s="748"/>
      <c r="J43" s="1030"/>
      <c r="K43" s="290" t="s">
        <v>768</v>
      </c>
    </row>
    <row s="2624" customFormat="1" customHeight="1" ht="11.25">
      <c r="A44" s="2232"/>
      <c r="B44" s="517"/>
      <c r="D44" s="671" t="s">
        <v>89</v>
      </c>
      <c r="E44" s="672" t="s">
        <v>769</v>
      </c>
      <c r="F44" s="666" t="s">
        <v>759</v>
      </c>
      <c r="G44" s="674"/>
      <c r="H44" s="1030"/>
      <c r="I44" s="674"/>
      <c r="J44" s="1030"/>
      <c r="K44" s="277"/>
    </row>
    <row s="2624" customFormat="1" customHeight="1" ht="11.25">
      <c r="A45" s="2232"/>
      <c r="B45" s="517"/>
      <c r="D45" s="671" t="s">
        <v>653</v>
      </c>
      <c r="E45" s="673" t="s">
        <v>770</v>
      </c>
      <c r="F45" s="666" t="s">
        <v>759</v>
      </c>
      <c r="G45" s="674"/>
      <c r="H45" s="1030"/>
      <c r="I45" s="674"/>
      <c r="J45" s="1030"/>
      <c r="K45" s="277"/>
    </row>
    <row s="2624" customFormat="1" customHeight="1" ht="11.25">
      <c r="A46" s="2232"/>
      <c r="B46" s="517"/>
      <c r="D46" s="671" t="s">
        <v>696</v>
      </c>
      <c r="E46" s="673" t="s">
        <v>771</v>
      </c>
      <c r="F46" s="666" t="s">
        <v>759</v>
      </c>
      <c r="G46" s="674"/>
      <c r="H46" s="1030"/>
      <c r="I46" s="674"/>
      <c r="J46" s="1030"/>
      <c r="K46" s="277"/>
    </row>
    <row s="2624" customFormat="1" customHeight="1" ht="11.25">
      <c r="A47" s="2232"/>
      <c r="B47" s="517"/>
      <c r="D47" s="671" t="s">
        <v>699</v>
      </c>
      <c r="E47" s="673" t="s">
        <v>772</v>
      </c>
      <c r="F47" s="666" t="s">
        <v>759</v>
      </c>
      <c r="G47" s="674"/>
      <c r="H47" s="1030"/>
      <c r="I47" s="674"/>
      <c r="J47" s="1030"/>
      <c r="K47" s="277"/>
    </row>
    <row s="2624" customFormat="1" customHeight="1" ht="11.25">
      <c r="A48" s="2232"/>
      <c r="B48" s="517"/>
      <c r="D48" s="671" t="s">
        <v>773</v>
      </c>
      <c r="E48" s="677" t="s">
        <v>774</v>
      </c>
      <c r="F48" s="666" t="s">
        <v>759</v>
      </c>
      <c r="G48" s="674"/>
      <c r="H48" s="1030"/>
      <c r="I48" s="674"/>
      <c r="J48" s="1030"/>
      <c r="K48" s="277"/>
    </row>
    <row s="2624" customFormat="1" customHeight="1" ht="11.25">
      <c r="A49" s="2232"/>
      <c r="B49" s="517"/>
      <c r="D49" s="671" t="s">
        <v>775</v>
      </c>
      <c r="E49" s="677" t="s">
        <v>776</v>
      </c>
      <c r="F49" s="666" t="s">
        <v>759</v>
      </c>
      <c r="G49" s="674"/>
      <c r="H49" s="1030"/>
      <c r="I49" s="674"/>
      <c r="J49" s="1030"/>
      <c r="K49" s="277"/>
    </row>
    <row s="2624" customFormat="1" customHeight="1" ht="11.25">
      <c r="A50" s="2232"/>
      <c r="B50" s="517"/>
      <c r="D50" s="671" t="s">
        <v>777</v>
      </c>
      <c r="E50" s="673" t="s">
        <v>778</v>
      </c>
      <c r="F50" s="666" t="s">
        <v>759</v>
      </c>
      <c r="G50" s="674"/>
      <c r="H50" s="1030"/>
      <c r="I50" s="674"/>
      <c r="J50" s="1030"/>
      <c r="K50" s="277"/>
    </row>
    <row s="2624" customFormat="1" customHeight="1" ht="11.25">
      <c r="A51" s="2232"/>
      <c r="B51" s="517"/>
      <c r="D51" s="671" t="s">
        <v>779</v>
      </c>
      <c r="E51" s="673" t="s">
        <v>780</v>
      </c>
      <c r="F51" s="666" t="s">
        <v>759</v>
      </c>
      <c r="G51" s="674"/>
      <c r="H51" s="1030"/>
      <c r="I51" s="674"/>
      <c r="J51" s="1030"/>
      <c r="K51" s="277"/>
    </row>
    <row s="2624" customFormat="1" customHeight="1" ht="45">
      <c r="A52" s="2232"/>
      <c r="B52" s="517"/>
      <c r="D52" s="671" t="s">
        <v>109</v>
      </c>
      <c r="E52" s="672" t="s">
        <v>781</v>
      </c>
      <c r="F52" s="666" t="s">
        <v>759</v>
      </c>
      <c r="G52" s="674"/>
      <c r="H52" s="1030"/>
      <c r="I52" s="674"/>
      <c r="J52" s="1030"/>
      <c r="K52" s="277"/>
    </row>
    <row s="2624" customFormat="1" customHeight="1" ht="11.25">
      <c r="A53" s="2232"/>
      <c r="B53" s="517"/>
      <c r="D53" s="671" t="s">
        <v>304</v>
      </c>
      <c r="E53" s="673" t="s">
        <v>770</v>
      </c>
      <c r="F53" s="666" t="s">
        <v>759</v>
      </c>
      <c r="G53" s="674"/>
      <c r="H53" s="1030"/>
      <c r="I53" s="674"/>
      <c r="J53" s="1030"/>
      <c r="K53" s="277"/>
    </row>
    <row s="2624" customFormat="1" customHeight="1" ht="11.25">
      <c r="A54" s="2232"/>
      <c r="B54" s="517"/>
      <c r="D54" s="671" t="s">
        <v>306</v>
      </c>
      <c r="E54" s="673" t="s">
        <v>771</v>
      </c>
      <c r="F54" s="666" t="s">
        <v>759</v>
      </c>
      <c r="G54" s="674"/>
      <c r="H54" s="1030"/>
      <c r="I54" s="674"/>
      <c r="J54" s="1030"/>
      <c r="K54" s="277"/>
    </row>
    <row s="2624" customFormat="1" customHeight="1" ht="11.25">
      <c r="A55" s="2232"/>
      <c r="B55" s="517"/>
      <c r="D55" s="671" t="s">
        <v>309</v>
      </c>
      <c r="E55" s="673" t="s">
        <v>772</v>
      </c>
      <c r="F55" s="666" t="s">
        <v>759</v>
      </c>
      <c r="G55" s="674"/>
      <c r="H55" s="1030"/>
      <c r="I55" s="674"/>
      <c r="J55" s="1030"/>
      <c r="K55" s="277"/>
    </row>
    <row s="2624" customFormat="1" customHeight="1" ht="11.25">
      <c r="A56" s="2232"/>
      <c r="B56" s="517"/>
      <c r="D56" s="671" t="s">
        <v>782</v>
      </c>
      <c r="E56" s="677" t="s">
        <v>774</v>
      </c>
      <c r="F56" s="666" t="s">
        <v>759</v>
      </c>
      <c r="G56" s="674"/>
      <c r="H56" s="1030"/>
      <c r="I56" s="674"/>
      <c r="J56" s="1030"/>
      <c r="K56" s="277"/>
    </row>
    <row s="2624" customFormat="1" customHeight="1" ht="11.25">
      <c r="A57" s="2232"/>
      <c r="B57" s="517"/>
      <c r="D57" s="671" t="s">
        <v>783</v>
      </c>
      <c r="E57" s="677" t="s">
        <v>776</v>
      </c>
      <c r="F57" s="666" t="s">
        <v>759</v>
      </c>
      <c r="G57" s="674"/>
      <c r="H57" s="1030"/>
      <c r="I57" s="674"/>
      <c r="J57" s="1030"/>
      <c r="K57" s="277"/>
    </row>
    <row s="2624" customFormat="1" customHeight="1" ht="11.25">
      <c r="A58" s="2232"/>
      <c r="B58" s="517"/>
      <c r="D58" s="671" t="s">
        <v>311</v>
      </c>
      <c r="E58" s="673" t="s">
        <v>778</v>
      </c>
      <c r="F58" s="666" t="s">
        <v>759</v>
      </c>
      <c r="G58" s="674"/>
      <c r="H58" s="1030"/>
      <c r="I58" s="674"/>
      <c r="J58" s="1030"/>
      <c r="K58" s="277"/>
    </row>
    <row s="2624" customFormat="1" customHeight="1" ht="11.25">
      <c r="A59" s="2232"/>
      <c r="B59" s="517"/>
      <c r="D59" s="671" t="s">
        <v>784</v>
      </c>
      <c r="E59" s="673" t="s">
        <v>780</v>
      </c>
      <c r="F59" s="666" t="s">
        <v>759</v>
      </c>
      <c r="G59" s="674"/>
      <c r="H59" s="1030"/>
      <c r="I59" s="674"/>
      <c r="J59" s="1030"/>
      <c r="K59" s="277"/>
    </row>
    <row s="2624" customFormat="1" customHeight="1" ht="33.75">
      <c r="A60" s="2232"/>
      <c r="B60" s="517"/>
      <c r="D60" s="671" t="s">
        <v>90</v>
      </c>
      <c r="E60" s="672" t="s">
        <v>785</v>
      </c>
      <c r="F60" s="727" t="s">
        <v>544</v>
      </c>
      <c r="G60" s="748"/>
      <c r="H60" s="1030"/>
      <c r="I60" s="748"/>
      <c r="J60" s="1030"/>
      <c r="K60" s="290" t="s">
        <v>786</v>
      </c>
    </row>
    <row s="2624" customFormat="1" customHeight="1" ht="33.75">
      <c r="A61" s="2232"/>
      <c r="B61" s="517"/>
      <c r="D61" s="671" t="s">
        <v>91</v>
      </c>
      <c r="E61" s="672" t="s">
        <v>787</v>
      </c>
      <c r="F61" s="732" t="s">
        <v>720</v>
      </c>
      <c r="G61" s="674"/>
      <c r="H61" s="1030"/>
      <c r="I61" s="674"/>
      <c r="J61" s="1030"/>
      <c r="K61" s="277"/>
    </row>
    <row s="2624" customFormat="1" customHeight="1" ht="22.5">
      <c r="A62" s="2232"/>
      <c r="B62" s="517" t="s">
        <v>574</v>
      </c>
      <c r="D62" s="671" t="s">
        <v>110</v>
      </c>
      <c r="E62" s="672" t="s">
        <v>788</v>
      </c>
      <c r="F62" s="732" t="s">
        <v>295</v>
      </c>
      <c r="G62" s="388"/>
      <c r="H62" s="1030"/>
      <c r="I62" s="388"/>
      <c r="J62" s="1030"/>
      <c r="K62" s="277" t="s">
        <v>789</v>
      </c>
    </row>
    <row s="2624" customFormat="1" customHeight="1" ht="45">
      <c r="A63" s="2232"/>
      <c r="B63" s="517" t="s">
        <v>574</v>
      </c>
      <c r="D63" s="671" t="s">
        <v>790</v>
      </c>
      <c r="E63" s="673" t="s">
        <v>791</v>
      </c>
      <c r="F63" s="727" t="s">
        <v>295</v>
      </c>
      <c r="G63" s="388"/>
      <c r="H63" s="1030"/>
      <c r="I63" s="388"/>
      <c r="J63" s="1030"/>
      <c r="K63" s="277" t="s">
        <v>789</v>
      </c>
    </row>
    <row s="2628" customFormat="1" customHeight="1" ht="11.25">
      <c r="A64" s="1040"/>
      <c r="B64" s="524"/>
      <c r="D64" s="1041"/>
      <c r="E64" s="1042"/>
    </row>
    <row s="2624" customFormat="1" customHeight="1" ht="22.5" hidden="1">
      <c r="A65" s="2232" t="s">
        <v>792</v>
      </c>
      <c r="B65" s="517"/>
      <c r="D65" s="671">
        <v>1</v>
      </c>
      <c r="E65" s="750" t="s">
        <v>793</v>
      </c>
      <c r="F65" s="746" t="s">
        <v>710</v>
      </c>
      <c r="G65" s="747"/>
      <c r="H65" s="1036"/>
      <c r="I65" s="747"/>
      <c r="J65" s="1036"/>
      <c r="K65" s="289" t="s">
        <v>794</v>
      </c>
    </row>
    <row s="2624" customFormat="1" customHeight="1" ht="56.25" hidden="1">
      <c r="A66" s="2232"/>
      <c r="B66" s="517"/>
      <c r="D66" s="749" t="s">
        <v>108</v>
      </c>
      <c r="E66" s="713" t="s">
        <v>795</v>
      </c>
      <c r="F66" s="666" t="s">
        <v>532</v>
      </c>
      <c r="G66" s="666" t="s">
        <v>532</v>
      </c>
      <c r="H66" s="525"/>
      <c r="I66" s="666" t="s">
        <v>532</v>
      </c>
      <c r="J66" s="525"/>
      <c r="K66" s="277"/>
    </row>
    <row s="2624" customFormat="1" customHeight="1" ht="33.75" hidden="1">
      <c r="A67" s="2232"/>
      <c r="B67" s="517"/>
      <c r="D67" s="749" t="s">
        <v>608</v>
      </c>
      <c r="E67" s="961" t="s">
        <v>796</v>
      </c>
      <c r="F67" s="666" t="s">
        <v>762</v>
      </c>
      <c r="G67" s="733"/>
      <c r="H67" s="525"/>
      <c r="I67" s="733"/>
      <c r="J67" s="525"/>
      <c r="K67" s="277"/>
    </row>
    <row s="2624" customFormat="1" customHeight="1" ht="22.5" hidden="1">
      <c r="A68" s="2232"/>
      <c r="B68" s="517"/>
      <c r="D68" s="749" t="s">
        <v>296</v>
      </c>
      <c r="E68" s="961" t="s">
        <v>797</v>
      </c>
      <c r="F68" s="666" t="s">
        <v>762</v>
      </c>
      <c r="G68" s="733"/>
      <c r="H68" s="525"/>
      <c r="I68" s="733"/>
      <c r="J68" s="525"/>
      <c r="K68" s="277"/>
    </row>
    <row s="2624" customFormat="1" customHeight="1" ht="22.5" hidden="1">
      <c r="A69" s="2232"/>
      <c r="B69" s="517"/>
      <c r="D69" s="749" t="s">
        <v>299</v>
      </c>
      <c r="E69" s="961" t="s">
        <v>798</v>
      </c>
      <c r="F69" s="727" t="s">
        <v>544</v>
      </c>
      <c r="G69" s="748"/>
      <c r="H69" s="525"/>
      <c r="I69" s="748"/>
      <c r="J69" s="525"/>
      <c r="K69" s="277"/>
    </row>
    <row s="2624" customFormat="1" customHeight="1" ht="22.5" hidden="1">
      <c r="A70" s="2232"/>
      <c r="B70" s="517"/>
      <c r="D70" s="749" t="s">
        <v>628</v>
      </c>
      <c r="E70" s="961" t="s">
        <v>799</v>
      </c>
      <c r="F70" s="727" t="s">
        <v>544</v>
      </c>
      <c r="G70" s="748"/>
      <c r="H70" s="525"/>
      <c r="I70" s="748"/>
      <c r="J70" s="525"/>
      <c r="K70" s="277"/>
    </row>
    <row s="2624" customFormat="1" customHeight="1" ht="22.5" hidden="1">
      <c r="A71" s="2232"/>
      <c r="B71" s="517"/>
      <c r="D71" s="671" t="s">
        <v>88</v>
      </c>
      <c r="E71" s="672" t="s">
        <v>800</v>
      </c>
      <c r="F71" s="666" t="s">
        <v>762</v>
      </c>
      <c r="G71" s="563"/>
      <c r="H71" s="1037"/>
      <c r="I71" s="563"/>
      <c r="J71" s="1037"/>
      <c r="K71" s="290"/>
    </row>
    <row s="2624" customFormat="1" customHeight="1" ht="56.25" hidden="1">
      <c r="A72" s="2232"/>
      <c r="B72" s="517"/>
      <c r="D72" s="671" t="s">
        <v>89</v>
      </c>
      <c r="E72" s="672" t="s">
        <v>801</v>
      </c>
      <c r="F72" s="727" t="s">
        <v>544</v>
      </c>
      <c r="G72" s="748"/>
      <c r="H72" s="1030"/>
      <c r="I72" s="748"/>
      <c r="J72" s="1030"/>
      <c r="K72" s="290"/>
    </row>
    <row s="2624" customFormat="1" customHeight="1" ht="33.75" hidden="1">
      <c r="A73" s="2232"/>
      <c r="B73" s="517"/>
      <c r="D73" s="671" t="s">
        <v>109</v>
      </c>
      <c r="E73" s="672" t="s">
        <v>802</v>
      </c>
      <c r="F73" s="732" t="s">
        <v>720</v>
      </c>
      <c r="G73" s="674"/>
      <c r="H73" s="1030"/>
      <c r="I73" s="674"/>
      <c r="J73" s="1030"/>
      <c r="K73" s="277"/>
    </row>
    <row s="2624" customFormat="1" customHeight="1" ht="22.5" hidden="1">
      <c r="A74" s="2232"/>
      <c r="B74" s="517" t="s">
        <v>574</v>
      </c>
      <c r="D74" s="671" t="s">
        <v>90</v>
      </c>
      <c r="E74" s="672" t="s">
        <v>803</v>
      </c>
      <c r="F74" s="732" t="s">
        <v>295</v>
      </c>
      <c r="G74" s="388"/>
      <c r="H74" s="1030"/>
      <c r="I74" s="388"/>
      <c r="J74" s="1030"/>
      <c r="K74" s="277" t="s">
        <v>789</v>
      </c>
    </row>
    <row s="2624" customFormat="1" customHeight="1" ht="45" hidden="1">
      <c r="A75" s="2232"/>
      <c r="B75" s="517" t="s">
        <v>574</v>
      </c>
      <c r="D75" s="671" t="s">
        <v>804</v>
      </c>
      <c r="E75" s="673" t="s">
        <v>805</v>
      </c>
      <c r="F75" s="727" t="s">
        <v>295</v>
      </c>
      <c r="G75" s="388"/>
      <c r="H75" s="1030"/>
      <c r="I75" s="388"/>
      <c r="J75" s="1030"/>
      <c r="K75" s="277" t="s">
        <v>789</v>
      </c>
    </row>
    <row s="2628" customFormat="1" customHeight="1" ht="11.25">
      <c r="A76" s="1040"/>
      <c r="B76" s="524"/>
      <c r="D76" s="1041"/>
      <c r="E76" s="1042"/>
    </row>
    <row s="2624" customFormat="1" customHeight="1" ht="11.25" hidden="1">
      <c r="A77" s="2232" t="s">
        <v>806</v>
      </c>
      <c r="B77" s="517"/>
      <c r="D77" s="671">
        <v>1</v>
      </c>
      <c r="E77" s="672" t="s">
        <v>807</v>
      </c>
      <c r="F77" s="727" t="s">
        <v>710</v>
      </c>
      <c r="G77" s="730"/>
      <c r="H77" s="1030"/>
      <c r="I77" s="730"/>
      <c r="J77" s="1030"/>
      <c r="K77" s="277" t="s">
        <v>808</v>
      </c>
    </row>
    <row s="2624" customFormat="1" customHeight="1" ht="11.25" hidden="1">
      <c r="A78" s="2232"/>
      <c r="B78" s="517"/>
      <c r="D78" s="671" t="s">
        <v>108</v>
      </c>
      <c r="E78" s="672" t="s">
        <v>809</v>
      </c>
      <c r="F78" s="727" t="s">
        <v>710</v>
      </c>
      <c r="G78" s="730"/>
      <c r="H78" s="1030"/>
      <c r="I78" s="730"/>
      <c r="J78" s="1030"/>
      <c r="K78" s="277" t="s">
        <v>810</v>
      </c>
    </row>
    <row s="2624" customFormat="1" customHeight="1" ht="22.5" hidden="1">
      <c r="A79" s="2232"/>
      <c r="B79" s="517"/>
      <c r="D79" s="671" t="s">
        <v>88</v>
      </c>
      <c r="E79" s="728" t="s">
        <v>811</v>
      </c>
      <c r="F79" s="666" t="s">
        <v>759</v>
      </c>
      <c r="G79" s="730"/>
      <c r="H79" s="1030"/>
      <c r="I79" s="730"/>
      <c r="J79" s="1030"/>
      <c r="K79" s="277" t="s">
        <v>812</v>
      </c>
    </row>
    <row s="2624" customFormat="1" customHeight="1" ht="11.25" hidden="1">
      <c r="A80" s="2232"/>
      <c r="B80" s="517"/>
      <c r="D80" s="671" t="s">
        <v>315</v>
      </c>
      <c r="E80" s="729" t="s">
        <v>813</v>
      </c>
      <c r="F80" s="666" t="s">
        <v>759</v>
      </c>
      <c r="G80" s="730"/>
      <c r="H80" s="1030"/>
      <c r="I80" s="730"/>
      <c r="J80" s="1030"/>
      <c r="K80" s="277"/>
    </row>
    <row s="2624" customFormat="1" customHeight="1" ht="11.25" hidden="1">
      <c r="A81" s="2232"/>
      <c r="B81" s="517"/>
      <c r="D81" s="671" t="s">
        <v>323</v>
      </c>
      <c r="E81" s="729" t="s">
        <v>814</v>
      </c>
      <c r="F81" s="666" t="s">
        <v>759</v>
      </c>
      <c r="G81" s="730"/>
      <c r="H81" s="1030"/>
      <c r="I81" s="730"/>
      <c r="J81" s="1030"/>
      <c r="K81" s="277"/>
    </row>
    <row s="2624" customFormat="1" customHeight="1" ht="11.25" hidden="1">
      <c r="A82" s="2232"/>
      <c r="B82" s="517"/>
      <c r="D82" s="671" t="s">
        <v>325</v>
      </c>
      <c r="E82" s="729" t="s">
        <v>815</v>
      </c>
      <c r="F82" s="666" t="s">
        <v>759</v>
      </c>
      <c r="G82" s="730"/>
      <c r="H82" s="1030"/>
      <c r="I82" s="730"/>
      <c r="J82" s="1030"/>
      <c r="K82" s="277"/>
    </row>
    <row s="2624" customFormat="1" customHeight="1" ht="11.25" hidden="1">
      <c r="A83" s="2232"/>
      <c r="B83" s="517"/>
      <c r="D83" s="671" t="s">
        <v>327</v>
      </c>
      <c r="E83" s="729" t="s">
        <v>816</v>
      </c>
      <c r="F83" s="666" t="s">
        <v>759</v>
      </c>
      <c r="G83" s="730"/>
      <c r="H83" s="1030"/>
      <c r="I83" s="730"/>
      <c r="J83" s="1030"/>
      <c r="K83" s="277"/>
    </row>
    <row s="2624" customFormat="1" customHeight="1" ht="11.25" hidden="1">
      <c r="A84" s="2232"/>
      <c r="B84" s="517"/>
      <c r="D84" s="671" t="s">
        <v>817</v>
      </c>
      <c r="E84" s="729" t="s">
        <v>818</v>
      </c>
      <c r="F84" s="666" t="s">
        <v>759</v>
      </c>
      <c r="G84" s="730"/>
      <c r="H84" s="1030"/>
      <c r="I84" s="730"/>
      <c r="J84" s="1030"/>
      <c r="K84" s="277"/>
    </row>
    <row s="2624" customFormat="1" customHeight="1" ht="11.25" hidden="1">
      <c r="A85" s="2232"/>
      <c r="B85" s="517"/>
      <c r="D85" s="671" t="s">
        <v>819</v>
      </c>
      <c r="E85" s="729" t="s">
        <v>820</v>
      </c>
      <c r="F85" s="666" t="s">
        <v>759</v>
      </c>
      <c r="G85" s="730"/>
      <c r="H85" s="1030"/>
      <c r="I85" s="730"/>
      <c r="J85" s="1030"/>
      <c r="K85" s="277"/>
    </row>
    <row s="2624" customFormat="1" customHeight="1" ht="11.25" hidden="1">
      <c r="A86" s="2232"/>
      <c r="B86" s="517"/>
      <c r="D86" s="671" t="s">
        <v>821</v>
      </c>
      <c r="E86" s="729" t="s">
        <v>822</v>
      </c>
      <c r="F86" s="666" t="s">
        <v>759</v>
      </c>
      <c r="G86" s="730"/>
      <c r="H86" s="1030"/>
      <c r="I86" s="730"/>
      <c r="J86" s="1030"/>
      <c r="K86" s="277"/>
    </row>
    <row s="2624" customFormat="1" customHeight="1" ht="45" hidden="1">
      <c r="A87" s="2232"/>
      <c r="B87" s="517"/>
      <c r="D87" s="671" t="s">
        <v>89</v>
      </c>
      <c r="E87" s="672" t="s">
        <v>823</v>
      </c>
      <c r="F87" s="666" t="s">
        <v>759</v>
      </c>
      <c r="G87" s="730"/>
      <c r="H87" s="1030"/>
      <c r="I87" s="730"/>
      <c r="J87" s="1030"/>
      <c r="K87" s="277" t="s">
        <v>824</v>
      </c>
    </row>
    <row s="2624" customFormat="1" customHeight="1" ht="11.25" hidden="1">
      <c r="A88" s="2232"/>
      <c r="B88" s="517"/>
      <c r="D88" s="671" t="s">
        <v>653</v>
      </c>
      <c r="E88" s="729" t="s">
        <v>813</v>
      </c>
      <c r="F88" s="666" t="s">
        <v>759</v>
      </c>
      <c r="G88" s="730"/>
      <c r="H88" s="1030"/>
      <c r="I88" s="730"/>
      <c r="J88" s="1030"/>
      <c r="K88" s="277"/>
    </row>
    <row s="2624" customFormat="1" customHeight="1" ht="11.25" hidden="1">
      <c r="A89" s="2232"/>
      <c r="B89" s="517"/>
      <c r="D89" s="671" t="s">
        <v>696</v>
      </c>
      <c r="E89" s="729" t="s">
        <v>814</v>
      </c>
      <c r="F89" s="666" t="s">
        <v>759</v>
      </c>
      <c r="G89" s="730"/>
      <c r="H89" s="1030"/>
      <c r="I89" s="730"/>
      <c r="J89" s="1030"/>
      <c r="K89" s="277"/>
    </row>
    <row s="2624" customFormat="1" customHeight="1" ht="11.25" hidden="1">
      <c r="A90" s="2232"/>
      <c r="B90" s="517"/>
      <c r="D90" s="671" t="s">
        <v>699</v>
      </c>
      <c r="E90" s="729" t="s">
        <v>815</v>
      </c>
      <c r="F90" s="666" t="s">
        <v>759</v>
      </c>
      <c r="G90" s="730"/>
      <c r="H90" s="1030"/>
      <c r="I90" s="730"/>
      <c r="J90" s="1030"/>
      <c r="K90" s="277"/>
    </row>
    <row s="2624" customFormat="1" customHeight="1" ht="11.25" hidden="1">
      <c r="A91" s="2232"/>
      <c r="B91" s="517"/>
      <c r="D91" s="671" t="s">
        <v>777</v>
      </c>
      <c r="E91" s="729" t="s">
        <v>816</v>
      </c>
      <c r="F91" s="666" t="s">
        <v>759</v>
      </c>
      <c r="G91" s="730"/>
      <c r="H91" s="1030"/>
      <c r="I91" s="730"/>
      <c r="J91" s="1030"/>
      <c r="K91" s="277"/>
    </row>
    <row s="2624" customFormat="1" customHeight="1" ht="11.25" hidden="1">
      <c r="A92" s="2232"/>
      <c r="B92" s="517"/>
      <c r="D92" s="671" t="s">
        <v>779</v>
      </c>
      <c r="E92" s="729" t="s">
        <v>818</v>
      </c>
      <c r="F92" s="666" t="s">
        <v>759</v>
      </c>
      <c r="G92" s="730"/>
      <c r="H92" s="1030"/>
      <c r="I92" s="730"/>
      <c r="J92" s="1030"/>
      <c r="K92" s="277"/>
    </row>
    <row s="2624" customFormat="1" customHeight="1" ht="11.25" hidden="1">
      <c r="A93" s="2232"/>
      <c r="B93" s="517"/>
      <c r="D93" s="671" t="s">
        <v>825</v>
      </c>
      <c r="E93" s="729" t="s">
        <v>820</v>
      </c>
      <c r="F93" s="666" t="s">
        <v>759</v>
      </c>
      <c r="G93" s="730"/>
      <c r="H93" s="1030"/>
      <c r="I93" s="730"/>
      <c r="J93" s="1030"/>
      <c r="K93" s="277"/>
    </row>
    <row s="2624" customFormat="1" customHeight="1" ht="11.25" hidden="1">
      <c r="A94" s="2232"/>
      <c r="B94" s="517"/>
      <c r="D94" s="671" t="s">
        <v>826</v>
      </c>
      <c r="E94" s="729" t="s">
        <v>822</v>
      </c>
      <c r="F94" s="666" t="s">
        <v>759</v>
      </c>
      <c r="G94" s="730"/>
      <c r="H94" s="1030"/>
      <c r="I94" s="730"/>
      <c r="J94" s="1030"/>
      <c r="K94" s="277"/>
    </row>
    <row s="2624" customFormat="1" customHeight="1" ht="24.75" hidden="1">
      <c r="A95" s="2232"/>
      <c r="B95" s="517"/>
      <c r="D95" s="671" t="s">
        <v>109</v>
      </c>
      <c r="E95" s="672" t="s">
        <v>827</v>
      </c>
      <c r="F95" s="731" t="s">
        <v>544</v>
      </c>
      <c r="G95" s="733"/>
      <c r="H95" s="1030"/>
      <c r="I95" s="733"/>
      <c r="J95" s="1030"/>
      <c r="K95" s="277" t="s">
        <v>828</v>
      </c>
    </row>
    <row s="2624" customFormat="1" customHeight="1" ht="33.75" hidden="1">
      <c r="A96" s="2232"/>
      <c r="B96" s="517"/>
      <c r="D96" s="671" t="s">
        <v>90</v>
      </c>
      <c r="E96" s="672" t="s">
        <v>829</v>
      </c>
      <c r="F96" s="732" t="s">
        <v>720</v>
      </c>
      <c r="G96" s="734"/>
      <c r="H96" s="1030"/>
      <c r="I96" s="734"/>
      <c r="J96" s="1030"/>
      <c r="K96" s="277"/>
    </row>
    <row s="2624" customFormat="1" customHeight="1" ht="22.5" hidden="1">
      <c r="A97" s="2232"/>
      <c r="B97" s="517" t="s">
        <v>574</v>
      </c>
      <c r="D97" s="671" t="s">
        <v>91</v>
      </c>
      <c r="E97" s="672" t="s">
        <v>830</v>
      </c>
      <c r="F97" s="732" t="s">
        <v>295</v>
      </c>
      <c r="G97" s="391"/>
      <c r="H97" s="1030"/>
      <c r="I97" s="391"/>
      <c r="J97" s="1030"/>
      <c r="K97" s="277" t="s">
        <v>789</v>
      </c>
    </row>
    <row s="2624" customFormat="1" customHeight="1" ht="45" hidden="1">
      <c r="A98" s="2232"/>
      <c r="B98" s="517" t="s">
        <v>574</v>
      </c>
      <c r="D98" s="671" t="s">
        <v>831</v>
      </c>
      <c r="E98" s="673" t="s">
        <v>832</v>
      </c>
      <c r="F98" s="727" t="s">
        <v>295</v>
      </c>
      <c r="G98" s="391"/>
      <c r="H98" s="1030"/>
      <c r="I98" s="391"/>
      <c r="J98" s="1030"/>
      <c r="K98" s="277" t="s">
        <v>789</v>
      </c>
    </row>
    <row s="2624" customFormat="1" customHeight="1" ht="95.25" hidden="1">
      <c r="A99" s="2232"/>
      <c r="B99" s="517" t="s">
        <v>574</v>
      </c>
      <c r="D99" s="671" t="s">
        <v>110</v>
      </c>
      <c r="E99" s="672" t="s">
        <v>833</v>
      </c>
      <c r="F99" s="727" t="s">
        <v>295</v>
      </c>
      <c r="G99" s="391"/>
      <c r="H99" s="1030"/>
      <c r="I99" s="391"/>
      <c r="J99" s="1030"/>
      <c r="K99" s="277" t="s">
        <v>789</v>
      </c>
    </row>
    <row s="2624" customFormat="1" customHeight="1" ht="22.5" hidden="1">
      <c r="A100" s="2232"/>
      <c r="B100" s="517" t="s">
        <v>574</v>
      </c>
      <c r="D100" s="671" t="s">
        <v>146</v>
      </c>
      <c r="E100" s="672" t="s">
        <v>834</v>
      </c>
      <c r="F100" s="727" t="s">
        <v>295</v>
      </c>
      <c r="G100" s="391"/>
      <c r="H100" s="1030"/>
      <c r="I100" s="391"/>
      <c r="J100" s="1030"/>
      <c r="K100" s="277" t="s">
        <v>789</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498E8-113E-F794-6DA8-16D1D62FD5C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045" width="4.7109375" customWidth="1"/>
    <col min="4" max="4" style="3152" width="6.28125" customWidth="1"/>
    <col min="5" max="5" style="3152" width="36.7109375" customWidth="1"/>
    <col min="6" max="6" style="3152" width="9.57421875" customWidth="1"/>
    <col min="7" max="7" style="2624" width="25.7109375" hidden="1" customWidth="1"/>
    <col min="8" max="8" style="2624" width="33.7109375" hidden="1" customWidth="1"/>
    <col min="9" max="9" style="3152" width="25.7109375" customWidth="1"/>
    <col min="10" max="10" style="3152" width="33.7109375" customWidth="1"/>
    <col min="11" max="11" style="2625" width="93.421875" customWidth="1"/>
    <col min="12" max="20" style="3152" width="10.57421875"/>
    <col min="21" max="21" style="3979"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835</v>
      </c>
      <c r="F3" s="697" t="s">
        <v>295</v>
      </c>
      <c r="G3" s="692"/>
      <c r="H3" s="407"/>
      <c r="I3" s="692"/>
      <c r="J3" s="407"/>
      <c r="K3" s="277" t="s">
        <v>836</v>
      </c>
    </row>
    <row customHeight="1" ht="15" hidden="1">
      <c r="A4" s="511"/>
      <c r="B4" s="2234"/>
      <c r="C4" s="2235"/>
      <c r="D4" s="695" t="str">
        <f>B3&amp;".2"</f>
        <v>.2</v>
      </c>
      <c r="E4" s="696" t="s">
        <v>837</v>
      </c>
      <c r="F4" s="697" t="s">
        <v>295</v>
      </c>
      <c r="G4" s="1778" t="s">
        <v>24</v>
      </c>
      <c r="H4" s="407"/>
      <c r="I4" s="1778" t="s">
        <v>24</v>
      </c>
      <c r="J4" s="407"/>
      <c r="K4" s="277" t="s">
        <v>838</v>
      </c>
    </row>
    <row s="2625" customFormat="1" customHeight="1" ht="15" hidden="1">
      <c r="C5" s="678"/>
      <c r="U5" s="426"/>
    </row>
    <row customHeight="1" ht="22.5" hidden="1">
      <c r="A6" s="511"/>
      <c r="B6" s="2234"/>
      <c r="C6" s="2235"/>
      <c r="D6" s="695" t="str">
        <f>B6&amp;".1"</f>
        <v>.1</v>
      </c>
      <c r="E6" s="696" t="s">
        <v>839</v>
      </c>
      <c r="F6" s="697" t="s">
        <v>295</v>
      </c>
      <c r="G6" s="692"/>
      <c r="H6" s="407"/>
      <c r="I6" s="692"/>
      <c r="J6" s="407"/>
      <c r="K6" s="277" t="s">
        <v>840</v>
      </c>
    </row>
    <row customHeight="1" ht="15" hidden="1">
      <c r="A7" s="511"/>
      <c r="B7" s="2234"/>
      <c r="C7" s="2235"/>
      <c r="D7" s="695" t="str">
        <f>B6&amp;".2"</f>
        <v>.2</v>
      </c>
      <c r="E7" s="696" t="s">
        <v>837</v>
      </c>
      <c r="F7" s="697" t="s">
        <v>295</v>
      </c>
      <c r="G7" s="1778" t="s">
        <v>24</v>
      </c>
      <c r="H7" s="407"/>
      <c r="I7" s="1778" t="s">
        <v>24</v>
      </c>
      <c r="J7" s="407"/>
      <c r="K7" s="277" t="s">
        <v>838</v>
      </c>
    </row>
    <row s="2625" customFormat="1" customHeight="1" ht="15" hidden="1">
      <c r="C8" s="678"/>
      <c r="U8" s="426"/>
    </row>
    <row customHeight="1" ht="22.5" hidden="1">
      <c r="A9" s="511"/>
      <c r="B9" s="2234"/>
      <c r="C9" s="2235"/>
      <c r="D9" s="695" t="str">
        <f>B9&amp;".1"</f>
        <v>.1</v>
      </c>
      <c r="E9" s="696" t="s">
        <v>841</v>
      </c>
      <c r="F9" s="697" t="s">
        <v>295</v>
      </c>
      <c r="G9" s="703" t="s">
        <v>24</v>
      </c>
      <c r="H9" s="407" t="s">
        <v>24</v>
      </c>
      <c r="I9" s="703" t="s">
        <v>24</v>
      </c>
      <c r="J9" s="407" t="s">
        <v>24</v>
      </c>
      <c r="K9" s="277"/>
    </row>
    <row customHeight="1" ht="15" hidden="1">
      <c r="A10" s="511"/>
      <c r="B10" s="2234"/>
      <c r="C10" s="2235"/>
      <c r="D10" s="695" t="str">
        <f>B9&amp;".2"</f>
        <v>.2</v>
      </c>
      <c r="E10" s="696" t="s">
        <v>842</v>
      </c>
      <c r="F10" s="697" t="s">
        <v>295</v>
      </c>
      <c r="G10" s="1772" t="s">
        <v>24</v>
      </c>
      <c r="H10" s="407" t="s">
        <v>24</v>
      </c>
      <c r="I10" s="1772" t="s">
        <v>24</v>
      </c>
      <c r="J10" s="407" t="s">
        <v>24</v>
      </c>
      <c r="K10" s="277" t="s">
        <v>843</v>
      </c>
    </row>
    <row customHeight="1" ht="15" hidden="1">
      <c r="A11" s="511"/>
      <c r="B11" s="2234"/>
      <c r="C11" s="2235"/>
      <c r="D11" s="695" t="str">
        <f>B9&amp;".3"</f>
        <v>.3</v>
      </c>
      <c r="E11" s="696" t="s">
        <v>844</v>
      </c>
      <c r="F11" s="697" t="s">
        <v>295</v>
      </c>
      <c r="G11" s="1772" t="s">
        <v>24</v>
      </c>
      <c r="H11" s="407" t="s">
        <v>24</v>
      </c>
      <c r="I11" s="1772" t="s">
        <v>24</v>
      </c>
      <c r="J11" s="407" t="s">
        <v>24</v>
      </c>
      <c r="K11" s="277" t="s">
        <v>845</v>
      </c>
    </row>
    <row s="2625" customFormat="1" customHeight="1" ht="15" hidden="1">
      <c r="C12" s="678"/>
      <c r="U12" s="426"/>
    </row>
    <row customHeight="1" ht="33.75" hidden="1">
      <c r="A13" s="511"/>
      <c r="B13" s="2234"/>
      <c r="C13" s="2235"/>
      <c r="D13" s="695" t="str">
        <f>B13&amp;".1"</f>
        <v>.1</v>
      </c>
      <c r="E13" s="696" t="s">
        <v>846</v>
      </c>
      <c r="F13" s="697" t="s">
        <v>295</v>
      </c>
      <c r="G13" s="703" t="s">
        <v>24</v>
      </c>
      <c r="H13" s="407" t="s">
        <v>24</v>
      </c>
      <c r="I13" s="703" t="s">
        <v>24</v>
      </c>
      <c r="J13" s="407" t="s">
        <v>24</v>
      </c>
      <c r="K13" s="277" t="s">
        <v>847</v>
      </c>
    </row>
    <row customHeight="1" ht="15" hidden="1">
      <c r="B14" s="2234"/>
      <c r="C14" s="2235"/>
      <c r="D14" s="695" t="str">
        <f>B13&amp;".2"</f>
        <v>.2</v>
      </c>
      <c r="E14" s="696" t="s">
        <v>848</v>
      </c>
      <c r="F14" s="697" t="s">
        <v>295</v>
      </c>
      <c r="G14" s="1772" t="s">
        <v>24</v>
      </c>
      <c r="H14" s="407" t="s">
        <v>24</v>
      </c>
      <c r="I14" s="1772" t="s">
        <v>24</v>
      </c>
      <c r="J14" s="407" t="s">
        <v>24</v>
      </c>
      <c r="K14" s="277" t="s">
        <v>849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Муниципальное унитарное предприятие Белоярского района «Белоярские коммунальные системы»</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552</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295</v>
      </c>
      <c r="G32" s="819" t="s">
        <v>295</v>
      </c>
      <c r="H32" s="819" t="s">
        <v>295</v>
      </c>
      <c r="I32" s="697" t="s">
        <v>295</v>
      </c>
      <c r="J32" s="697" t="s">
        <v>295</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295</v>
      </c>
      <c r="G34" s="826" t="s">
        <v>295</v>
      </c>
      <c r="H34" s="826" t="s">
        <v>295</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295</v>
      </c>
      <c r="G36" s="820" t="s">
        <v>857</v>
      </c>
      <c r="H36" s="819" t="s">
        <v>295</v>
      </c>
      <c r="I36" s="530" t="s">
        <v>857</v>
      </c>
      <c r="J36" s="697" t="s">
        <v>295</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295</v>
      </c>
      <c r="G38" s="820" t="s">
        <v>857</v>
      </c>
      <c r="H38" s="821" t="s">
        <v>295</v>
      </c>
      <c r="I38" s="530" t="s">
        <v>857</v>
      </c>
      <c r="J38" s="527" t="s">
        <v>295</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800FD-0D43-4BC5-3456-7FADDBEA085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46" width="6.7109375" hidden="1" customWidth="1"/>
    <col min="4" max="4" style="2625" width="6.7109375" hidden="1" customWidth="1"/>
    <col min="5" max="5" style="2628" width="3.7109375" customWidth="1"/>
    <col min="6" max="6" style="2624" width="6.28125" customWidth="1"/>
    <col min="7" max="7" style="2624" width="37.7109375" customWidth="1"/>
    <col min="8" max="8" style="293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Муниципальное унитарное предприятие Белоярского района «Белоярские коммунальные системы»</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87</v>
      </c>
      <c r="R10" s="921" t="s">
        <v>878</v>
      </c>
      <c r="S10" s="921" t="s">
        <v>879</v>
      </c>
      <c r="T10" s="922" t="s">
        <v>880</v>
      </c>
      <c r="U10" s="921" t="s">
        <v>87</v>
      </c>
      <c r="V10" s="921" t="s">
        <v>881</v>
      </c>
      <c r="W10" s="921" t="s">
        <v>879</v>
      </c>
      <c r="X10" s="922" t="s">
        <v>880</v>
      </c>
      <c r="Y10" s="289" t="s">
        <v>882</v>
      </c>
      <c r="Z10" s="1955" t="s">
        <v>86</v>
      </c>
      <c r="AA10" s="1957"/>
      <c r="AB10" s="1056" t="s">
        <v>883</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EF049-8DA6-0039-93BA-35794DC95EF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46" width="4.140625" hidden="1" customWidth="1"/>
    <col min="4" max="4" style="2625" width="4.140625" hidden="1" customWidth="1"/>
    <col min="5" max="5" style="2628" width="3.7109375" customWidth="1"/>
    <col min="6" max="6" style="2624" width="14.421875" customWidth="1"/>
    <col min="7" max="7" style="2624" width="3.7109375" customWidth="1"/>
    <col min="8" max="8" style="2939" width="7.7109375" customWidth="1"/>
    <col min="9" max="10" style="2624" width="16.7109375" customWidth="1"/>
    <col min="11" max="11" style="2624" width="25.7109375" customWidth="1"/>
    <col min="12" max="12" style="4098" width="8.00390625" customWidth="1"/>
    <col min="13" max="13" style="409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98" width="37.57421875" customWidth="1"/>
    <col min="31" max="31" style="2624" width="15.7109375" customWidth="1"/>
    <col min="32" max="33" style="2624" width="16.7109375" customWidth="1"/>
    <col min="34" max="34" style="4120" width="16.7109375" customWidth="1"/>
    <col min="35" max="35" style="4121"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Муниципальное унитарное предприятие Белоярского района «Белоярские коммунальные системы»</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98"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907</v>
      </c>
      <c r="K12" s="1971"/>
      <c r="L12" s="2090"/>
      <c r="M12" s="2090"/>
      <c r="N12" s="1971"/>
      <c r="O12" s="1971"/>
      <c r="P12" s="2246"/>
      <c r="Q12" s="2246"/>
      <c r="R12" s="2246"/>
      <c r="S12" s="1142" t="s">
        <v>84</v>
      </c>
      <c r="T12" s="1142" t="s">
        <v>85</v>
      </c>
      <c r="U12" s="1142" t="s">
        <v>83</v>
      </c>
      <c r="V12" s="1142" t="s">
        <v>908</v>
      </c>
      <c r="W12" s="1142" t="s">
        <v>83</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DF69B-D84F-5B28-B132-1C33CD71850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48" width="4.140625" hidden="1" customWidth="1"/>
    <col min="4" max="4" style="3291" width="4.140625" hidden="1" customWidth="1"/>
    <col min="5" max="5" style="2628"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Муниципальное унитарное предприятие Белоярского района «Белоярские коммунальные системы»</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296</v>
      </c>
      <c r="G30" s="1255" t="s">
        <v>948</v>
      </c>
      <c r="H30" s="1254">
        <f>SUM(I30:J30)</f>
        <v>0</v>
      </c>
      <c r="I30" s="1253"/>
      <c r="J30" s="1243"/>
      <c r="K30" s="1252"/>
    </row>
    <row customHeight="1" ht="11.25">
      <c r="F31" s="1248" t="s">
        <v>299</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315</v>
      </c>
      <c r="G33" s="1255" t="s">
        <v>951</v>
      </c>
      <c r="H33" s="1254">
        <f>SUM(I33:J33)</f>
        <v>0</v>
      </c>
      <c r="I33" s="1253"/>
      <c r="J33" s="1243"/>
      <c r="K33" s="1252"/>
    </row>
    <row customHeight="1" ht="11.25">
      <c r="F34" s="1248" t="s">
        <v>323</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107</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108</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296</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299</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10B97-1456-6D65-4E85-4A8A633F8A8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22" width="4.7109375" hidden="1" customWidth="1"/>
    <col min="2" max="2" style="4223" width="4.7109375" hidden="1" customWidth="1"/>
    <col min="3" max="4" style="4222" width="4.7109375" hidden="1" customWidth="1"/>
    <col min="5" max="5" style="4222" width="3.57421875" customWidth="1"/>
    <col min="6" max="6" style="4222" width="6.7109375" customWidth="1"/>
    <col min="7" max="7" style="4222" width="18.7109375" customWidth="1"/>
    <col min="8" max="8" style="4222" width="27.28125" customWidth="1"/>
    <col min="9" max="9" style="4222" width="18.7109375" customWidth="1"/>
    <col min="10" max="14" style="4222" width="0.8515625" hidden="1" customWidth="1"/>
    <col min="15" max="28" style="4222" width="21.7109375" hidden="1" customWidth="1"/>
    <col min="29" max="71" style="4222" width="0.8515625" hidden="1" customWidth="1"/>
    <col min="72" max="79" style="4222" width="21.7109375" customWidth="1"/>
    <col min="80" max="81" style="4222" width="29.140625" customWidth="1"/>
    <col min="82" max="89" style="4222" width="21.7109375" customWidth="1"/>
    <col min="90" max="102" style="4222" width="0.7109375" customWidth="1"/>
    <col min="103" max="114" style="4222" width="21.7109375" hidden="1" customWidth="1"/>
    <col min="115" max="178" style="4222" width="0.7109375" hidden="1" customWidth="1"/>
    <col min="179" max="179" style="4222" width="0.140625" customWidth="1"/>
    <col min="180" max="184" style="4222" width="9.140625"/>
  </cols>
  <sheetData>
    <row s="4150" customFormat="1" customHeight="1" ht="12" hidden="1">
      <c r="B1" s="929"/>
      <c r="C1" s="930"/>
      <c r="D1" s="930"/>
    </row>
    <row s="415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5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5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62" customFormat="1" customHeight="1" ht="18">
      <c r="B6" s="950"/>
      <c r="E6" s="952"/>
      <c r="F6" s="2079" t="str">
        <f>IF(org=0,"Не определено",org)</f>
        <v>Муниципальное унитарное предприятие Белоярского района «Белоярские коммунальные системы»</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6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67"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6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67"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5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5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50"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5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50" customFormat="1" customHeight="1" ht="12">
      <c r="A22" s="947"/>
      <c r="B22" s="947"/>
      <c r="C22" s="947"/>
      <c r="D22" s="947"/>
      <c r="E22" s="947"/>
      <c r="FX22" s="947"/>
      <c r="FY22" s="947"/>
      <c r="FZ22" s="947"/>
      <c r="GA22" s="947"/>
      <c r="GB22" s="947"/>
    </row>
    <row s="421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A054A-2BBA-3FC9-B11E-982E7FD91D3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045" width="4.7109375" customWidth="1"/>
    <col min="4" max="4" style="3152" width="6.28125" customWidth="1"/>
    <col min="5" max="5" style="3152" width="36.7109375" customWidth="1"/>
    <col min="6" max="6" style="3152" width="9.57421875" customWidth="1"/>
    <col min="7" max="7" style="2624" width="42.421875" hidden="1" customWidth="1"/>
    <col min="8" max="8" style="3152" width="40.7109375" customWidth="1"/>
    <col min="9" max="9" style="2625" width="93.421875" customWidth="1"/>
    <col min="10" max="17" style="3152" width="10.57421875"/>
    <col min="18" max="18" style="3979"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Муниципальное унитарное предприятие Белоярского района «Белоярские коммунальные системы»</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552</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1015</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1015</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1015</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1016</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B1816-8314-6B7D-5EEE-0F7B687371B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86" width="9.140625" hidden="1" customWidth="1"/>
    <col min="2" max="2" style="4267" width="9.140625" hidden="1" customWidth="1"/>
    <col min="3" max="3" style="4287"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Муниципальное унитарное предприятие Белоярского района «Белоярские коммунальные системы»</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65" customFormat="1" customHeight="1" ht="21">
      <c r="A18" s="339"/>
      <c r="B18" s="132"/>
      <c r="C18" s="296"/>
      <c r="D18" s="343"/>
      <c r="E18" s="345" t="s">
        <v>1019</v>
      </c>
      <c r="F18" s="334"/>
      <c r="G18" s="2017"/>
      <c r="I18" s="346"/>
      <c r="J18" s="346"/>
    </row>
    <row s="2624" customFormat="1" customHeight="1" ht="256.5" hidden="1">
      <c r="A19" s="339"/>
      <c r="B19" s="423"/>
      <c r="C19" s="377"/>
      <c r="D19" s="890" t="s">
        <v>926</v>
      </c>
      <c r="E19" s="889" t="s">
        <v>1020</v>
      </c>
      <c r="F19" s="391"/>
      <c r="G19" s="333" t="s">
        <v>1021</v>
      </c>
      <c r="I19" s="506"/>
      <c r="J19" s="506"/>
    </row>
    <row s="4265" customFormat="1" customHeight="1" ht="14.25">
      <c r="A20" s="339"/>
      <c r="B20" s="132"/>
      <c r="C20" s="296"/>
      <c r="D20" s="891">
        <v>2</v>
      </c>
      <c r="E20" s="326" t="s">
        <v>1022</v>
      </c>
      <c r="F20" s="184" t="s">
        <v>295</v>
      </c>
      <c r="G20" s="333"/>
      <c r="I20" s="346"/>
      <c r="J20" s="346"/>
    </row>
    <row s="4265"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8" customFormat="1" customHeight="1" ht="22.5" hidden="1">
      <c r="A23" s="339"/>
      <c r="B23" s="1168"/>
      <c r="C23" s="377"/>
      <c r="D23" s="1713" t="s">
        <v>108</v>
      </c>
      <c r="E23" s="183" t="s">
        <v>1024</v>
      </c>
      <c r="F23" s="1710" t="s">
        <v>295</v>
      </c>
      <c r="G23" s="341"/>
      <c r="I23" s="1664"/>
      <c r="J23" s="1664"/>
    </row>
    <row s="2948" customFormat="1" customHeight="1" ht="14.25" hidden="1">
      <c r="A24" s="339"/>
      <c r="B24" s="1168"/>
      <c r="C24" s="377"/>
      <c r="D24" s="1713" t="s">
        <v>608</v>
      </c>
      <c r="E24" s="1712" t="s">
        <v>1025</v>
      </c>
      <c r="F24" s="1710" t="s">
        <v>295</v>
      </c>
      <c r="G24" s="333"/>
      <c r="I24" s="1664"/>
      <c r="J24" s="1664"/>
    </row>
    <row s="2948" customFormat="1" customHeight="1" ht="14.25" hidden="1">
      <c r="A25" s="339"/>
      <c r="B25" s="1168"/>
      <c r="C25" s="377"/>
      <c r="D25" s="1713" t="s">
        <v>611</v>
      </c>
      <c r="E25" s="181"/>
      <c r="F25" s="391"/>
      <c r="G25" s="2015" t="s">
        <v>1026</v>
      </c>
      <c r="I25" s="1664"/>
      <c r="J25" s="1664"/>
    </row>
    <row s="2948"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F9086-422E-3E54-BB39-4B62C1498F1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3" width="9.140625" hidden="1" customWidth="1"/>
    <col min="2" max="2" style="4267" width="9.140625" hidden="1" customWidth="1"/>
    <col min="3" max="3" style="4287"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8" customFormat="1" customHeight="1" ht="18.75" hidden="1">
      <c r="A2" s="1723"/>
      <c r="B2" s="1168"/>
      <c r="C2" s="1770" t="s">
        <v>486</v>
      </c>
      <c r="D2" s="1713"/>
      <c r="E2" s="185"/>
      <c r="F2" s="1710"/>
      <c r="G2" s="1710" t="s">
        <v>295</v>
      </c>
      <c r="H2" s="1169"/>
      <c r="K2" s="1664"/>
      <c r="L2" s="1664"/>
    </row>
    <row s="2948" customFormat="1" customHeight="1" ht="14.25" hidden="1">
      <c r="A3" s="1392"/>
      <c r="B3" s="1168"/>
      <c r="C3" s="340"/>
      <c r="K3" s="1664"/>
      <c r="L3" s="1664"/>
    </row>
    <row s="2948" customFormat="1" customHeight="1" ht="18.75" hidden="1">
      <c r="A4" s="1723"/>
      <c r="B4" s="1168"/>
      <c r="C4" s="1770" t="s">
        <v>486</v>
      </c>
      <c r="D4" s="1713"/>
      <c r="E4" s="191" t="s">
        <v>1028</v>
      </c>
      <c r="F4" s="1710"/>
      <c r="G4" s="243"/>
      <c r="H4" s="1710" t="s">
        <v>295</v>
      </c>
      <c r="K4" s="1664"/>
      <c r="L4" s="1664"/>
    </row>
    <row s="2948" customFormat="1" customHeight="1" ht="14.25" hidden="1">
      <c r="A5" s="1392"/>
      <c r="B5" s="1168"/>
      <c r="C5" s="340"/>
      <c r="K5" s="1664"/>
      <c r="L5" s="1664"/>
    </row>
    <row s="2948" customFormat="1" customHeight="1" ht="18.75" hidden="1">
      <c r="A6" s="1723"/>
      <c r="B6" s="1168"/>
      <c r="C6" s="1770" t="s">
        <v>486</v>
      </c>
      <c r="D6" s="1713"/>
      <c r="E6" s="192" t="s">
        <v>1029</v>
      </c>
      <c r="F6" s="1710"/>
      <c r="G6" s="243"/>
      <c r="H6" s="1710" t="s">
        <v>295</v>
      </c>
      <c r="K6" s="1664"/>
      <c r="L6" s="1664"/>
    </row>
    <row s="2948" customFormat="1" customHeight="1" ht="14.25" hidden="1">
      <c r="A7" s="1392"/>
      <c r="B7" s="1168"/>
      <c r="C7" s="340"/>
      <c r="K7" s="1664"/>
      <c r="L7" s="1664"/>
    </row>
    <row s="2948" customFormat="1" customHeight="1" ht="18.75" hidden="1">
      <c r="A8" s="1723"/>
      <c r="B8" s="1168"/>
      <c r="C8" s="1770" t="s">
        <v>486</v>
      </c>
      <c r="D8" s="1713"/>
      <c r="E8" s="192" t="s">
        <v>1030</v>
      </c>
      <c r="F8" s="1710"/>
      <c r="G8" s="243"/>
      <c r="H8" s="1710" t="s">
        <v>295</v>
      </c>
      <c r="K8" s="1664"/>
      <c r="L8" s="1664"/>
    </row>
    <row s="2948" customFormat="1" customHeight="1" ht="14.25" hidden="1">
      <c r="A9" s="1392"/>
      <c r="B9" s="1168"/>
      <c r="C9" s="340"/>
      <c r="K9" s="1664"/>
      <c r="L9" s="1664"/>
    </row>
    <row s="2948" customFormat="1" customHeight="1" ht="18.75" hidden="1">
      <c r="A10" s="1723"/>
      <c r="B10" s="1168"/>
      <c r="C10" s="1770" t="s">
        <v>486</v>
      </c>
      <c r="D10" s="1713"/>
      <c r="E10" s="192" t="s">
        <v>1031</v>
      </c>
      <c r="F10" s="1710"/>
      <c r="G10" s="1714"/>
      <c r="H10" s="1710" t="s">
        <v>295</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8" customFormat="1" customHeight="1" ht="14.25">
      <c r="A15" s="1392"/>
      <c r="B15" s="1168"/>
      <c r="C15" s="377"/>
      <c r="D15" s="2299" t="str">
        <f>IF(org=0,"Не определено",org)</f>
        <v>Муниципальное унитарное предприятие Белоярского района «Белоярские коммунальные системы»</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1777"/>
      <c r="H22" s="184" t="s">
        <v>295</v>
      </c>
      <c r="I22" s="137" t="s">
        <v>1035</v>
      </c>
    </row>
    <row customHeight="1" ht="45">
      <c r="A23" s="1723"/>
      <c r="C23" s="82"/>
      <c r="D23" s="133" t="s">
        <v>924</v>
      </c>
      <c r="E23" s="180" t="s">
        <v>1036</v>
      </c>
      <c r="F23" s="184"/>
      <c r="G23" s="243"/>
      <c r="H23" s="199"/>
      <c r="I23" s="244" t="s">
        <v>1037</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199"/>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c r="F26" s="184"/>
      <c r="G26" s="184" t="s">
        <v>295</v>
      </c>
      <c r="H26" s="199"/>
      <c r="I26" s="2015" t="s">
        <v>1038</v>
      </c>
    </row>
    <row customHeight="1" ht="15">
      <c r="A27" s="1723" t="s">
        <v>107</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653</v>
      </c>
      <c r="E29" s="191" t="s">
        <v>1028</v>
      </c>
      <c r="F29" s="184"/>
      <c r="G29" s="243"/>
      <c r="H29" s="184" t="s">
        <v>295</v>
      </c>
      <c r="I29" s="2015" t="s">
        <v>1039</v>
      </c>
    </row>
    <row customHeight="1" ht="15">
      <c r="A30" s="1723" t="s">
        <v>108</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1040</v>
      </c>
      <c r="E33" s="192" t="s">
        <v>1029</v>
      </c>
      <c r="F33" s="184"/>
      <c r="G33" s="243"/>
      <c r="H33" s="184" t="s">
        <v>295</v>
      </c>
      <c r="I33" s="2015" t="s">
        <v>1041</v>
      </c>
    </row>
    <row customHeight="1" ht="15">
      <c r="A34" s="1723" t="s">
        <v>88</v>
      </c>
      <c r="C34" s="82"/>
      <c r="D34" s="95"/>
      <c r="E34" s="190" t="s">
        <v>1023</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1042</v>
      </c>
      <c r="E36" s="192" t="s">
        <v>1030</v>
      </c>
      <c r="F36" s="184"/>
      <c r="G36" s="243"/>
      <c r="H36" s="184" t="s">
        <v>295</v>
      </c>
      <c r="I36" s="1993" t="s">
        <v>1043</v>
      </c>
    </row>
    <row customHeight="1" ht="15">
      <c r="A37" s="1723" t="s">
        <v>89</v>
      </c>
      <c r="C37" s="82"/>
      <c r="D37" s="95"/>
      <c r="E37" s="190" t="s">
        <v>1023</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782</v>
      </c>
      <c r="E39" s="192" t="s">
        <v>1031</v>
      </c>
      <c r="F39" s="184"/>
      <c r="G39" s="193"/>
      <c r="H39" s="184" t="s">
        <v>295</v>
      </c>
      <c r="I39" s="2015" t="s">
        <v>1044</v>
      </c>
      <c r="L39" s="141" t="s">
        <v>1032</v>
      </c>
    </row>
    <row customHeight="1" ht="15">
      <c r="A40" s="1723" t="s">
        <v>109</v>
      </c>
      <c r="C40" s="82"/>
      <c r="D40" s="95"/>
      <c r="E40" s="190" t="s">
        <v>1023</v>
      </c>
      <c r="F40" s="186"/>
      <c r="G40" s="186"/>
      <c r="H40" s="187"/>
      <c r="I40" s="2017"/>
    </row>
    <row s="4306"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BC85A-F63E-CFBD-E7B3-E3B6D4D7BA7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309" width="25.140625" hidden="1" customWidth="1"/>
    <col min="3" max="3" style="3843" width="9.140625" hidden="1" customWidth="1"/>
    <col min="4" max="4" style="3370" width="3.7109375" customWidth="1"/>
    <col min="5" max="5" style="4345" width="6.28125" customWidth="1"/>
    <col min="6" max="6" style="4345" width="46.7109375" customWidth="1"/>
    <col min="7" max="7" style="4345" width="35.7109375" customWidth="1"/>
    <col min="8" max="8" style="4345" width="3.7109375" customWidth="1"/>
    <col min="9" max="10" style="4345" width="11.7109375" customWidth="1"/>
    <col min="11" max="12" style="4345" width="35.7109375" customWidth="1"/>
    <col min="13" max="13" style="4345" width="84.8515625" customWidth="1"/>
    <col min="14" max="14" style="4345" width="10.57421875"/>
    <col min="15" max="16" style="4270" width="10.57421875"/>
    <col min="17" max="33" style="4345"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8" customFormat="1" customHeight="1" ht="18.75" hidden="1">
      <c r="A3" s="1821"/>
      <c r="B3" s="1821"/>
      <c r="C3" s="369" t="s">
        <v>1045</v>
      </c>
      <c r="D3" s="340"/>
      <c r="E3" s="1038"/>
      <c r="F3" s="1038"/>
      <c r="G3" s="2266"/>
      <c r="H3" s="1530"/>
      <c r="I3" s="657" t="s">
        <v>1046</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8" customFormat="1" customHeight="1" ht="18.75" hidden="1">
      <c r="A6" s="1821"/>
      <c r="B6" s="1821"/>
      <c r="C6" s="369" t="s">
        <v>1047</v>
      </c>
      <c r="D6" s="340"/>
      <c r="E6" s="1038"/>
      <c r="F6" s="1038"/>
      <c r="G6" s="2266"/>
      <c r="H6" s="1530"/>
      <c r="I6" s="657" t="s">
        <v>1046</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80-нп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1048</v>
      </c>
      <c r="I20" s="2274"/>
      <c r="J20" s="2271"/>
      <c r="K20" s="2073" t="s">
        <v>292</v>
      </c>
      <c r="L20" s="2073" t="s">
        <v>381</v>
      </c>
      <c r="M20" s="2302"/>
    </row>
    <row customHeight="1" ht="21">
      <c r="D21" s="377"/>
      <c r="E21" s="2131"/>
      <c r="F21" s="2074"/>
      <c r="G21" s="2074"/>
      <c r="H21" s="2068" t="s">
        <v>1049</v>
      </c>
      <c r="I21" s="2084"/>
      <c r="J21" s="94" t="s">
        <v>1050</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1045</v>
      </c>
      <c r="D25" s="2306"/>
      <c r="E25" s="2056"/>
      <c r="F25" s="2310"/>
      <c r="G25" s="2266"/>
      <c r="H25" s="1530"/>
      <c r="I25" s="657" t="s">
        <v>1046</v>
      </c>
      <c r="J25" s="577"/>
      <c r="K25" s="1530"/>
      <c r="L25" s="200"/>
      <c r="M25" s="2016"/>
      <c r="N25" s="330"/>
      <c r="O25" s="1664"/>
      <c r="P25" s="1664"/>
    </row>
    <row customHeight="1" ht="0.75" hidden="1">
      <c r="A26" s="1821"/>
      <c r="B26" s="1821"/>
      <c r="C26" s="369" t="s">
        <v>1051</v>
      </c>
      <c r="D26" s="2306"/>
      <c r="E26" s="2056"/>
      <c r="F26" s="2220"/>
      <c r="G26" s="406"/>
      <c r="H26" s="1530"/>
      <c r="I26" s="401"/>
      <c r="J26" s="345"/>
      <c r="K26" s="1530"/>
      <c r="L26" s="187"/>
      <c r="M26" s="2016"/>
      <c r="N26" s="330"/>
    </row>
    <row s="2948"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8" customFormat="1" customHeight="1" ht="18.75" hidden="1">
      <c r="A28" s="1821"/>
      <c r="B28" s="1821"/>
      <c r="C28" s="369" t="s">
        <v>1045</v>
      </c>
      <c r="D28" s="2311"/>
      <c r="E28" s="2312"/>
      <c r="F28" s="2313"/>
      <c r="G28" s="2266"/>
      <c r="H28" s="1530"/>
      <c r="I28" s="657" t="s">
        <v>1046</v>
      </c>
      <c r="J28" s="577"/>
      <c r="K28" s="1530"/>
      <c r="L28" s="200"/>
      <c r="M28" s="2016"/>
      <c r="N28" s="330"/>
      <c r="O28" s="1664"/>
      <c r="P28" s="1664"/>
    </row>
    <row s="2948" customFormat="1" customHeight="1" ht="0.75" hidden="1">
      <c r="A29" s="1821"/>
      <c r="B29" s="1821"/>
      <c r="C29" s="369" t="s">
        <v>1051</v>
      </c>
      <c r="D29" s="2311"/>
      <c r="E29" s="2056"/>
      <c r="F29" s="2220"/>
      <c r="G29" s="406"/>
      <c r="H29" s="1530"/>
      <c r="I29" s="657"/>
      <c r="J29" s="577"/>
      <c r="K29" s="1530"/>
      <c r="L29" s="200"/>
      <c r="M29" s="2016"/>
      <c r="N29" s="330"/>
      <c r="O29" s="1664"/>
      <c r="P29" s="1664"/>
    </row>
    <row s="2948"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8" customFormat="1" customHeight="1" ht="18.75" hidden="1">
      <c r="A31" s="1821"/>
      <c r="B31" s="1821"/>
      <c r="C31" s="369" t="s">
        <v>1045</v>
      </c>
      <c r="D31" s="2311"/>
      <c r="E31" s="2056"/>
      <c r="F31" s="2220"/>
      <c r="G31" s="2266"/>
      <c r="H31" s="1530"/>
      <c r="I31" s="657" t="s">
        <v>1046</v>
      </c>
      <c r="J31" s="577"/>
      <c r="K31" s="1530"/>
      <c r="L31" s="200"/>
      <c r="M31" s="2016"/>
      <c r="N31" s="330"/>
      <c r="O31" s="1664"/>
      <c r="P31" s="1664"/>
    </row>
    <row s="2948" customFormat="1" customHeight="1" ht="0.75" hidden="1">
      <c r="A32" s="1821"/>
      <c r="B32" s="1821"/>
      <c r="C32" s="369" t="s">
        <v>1051</v>
      </c>
      <c r="D32" s="2311"/>
      <c r="E32" s="2056"/>
      <c r="F32" s="2220"/>
      <c r="G32" s="406"/>
      <c r="H32" s="1530"/>
      <c r="I32" s="657"/>
      <c r="J32" s="577"/>
      <c r="K32" s="1530"/>
      <c r="L32" s="200"/>
      <c r="M32" s="2016"/>
      <c r="N32" s="330"/>
      <c r="O32" s="1664"/>
      <c r="P32" s="1664"/>
    </row>
    <row s="2948"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8" customFormat="1" customHeight="1" ht="18.75" hidden="1">
      <c r="A34" s="1821"/>
      <c r="B34" s="1821"/>
      <c r="C34" s="369" t="s">
        <v>1045</v>
      </c>
      <c r="D34" s="2311"/>
      <c r="E34" s="2056"/>
      <c r="F34" s="2220"/>
      <c r="G34" s="2266"/>
      <c r="H34" s="1530"/>
      <c r="I34" s="657" t="s">
        <v>1046</v>
      </c>
      <c r="J34" s="577"/>
      <c r="K34" s="1530"/>
      <c r="L34" s="200"/>
      <c r="M34" s="2016"/>
      <c r="N34" s="330"/>
      <c r="O34" s="1664"/>
      <c r="P34" s="1664"/>
    </row>
    <row s="2948" customFormat="1" customHeight="1" ht="0.75" hidden="1">
      <c r="A35" s="1821"/>
      <c r="B35" s="1821"/>
      <c r="C35" s="369" t="s">
        <v>1051</v>
      </c>
      <c r="D35" s="2311"/>
      <c r="E35" s="2056"/>
      <c r="F35" s="2220"/>
      <c r="G35" s="406"/>
      <c r="H35" s="1530"/>
      <c r="I35" s="657"/>
      <c r="J35" s="577"/>
      <c r="K35" s="1530"/>
      <c r="L35" s="200"/>
      <c r="M35" s="2016"/>
      <c r="N35" s="330"/>
      <c r="O35" s="1664"/>
      <c r="P35" s="1664"/>
    </row>
    <row s="2948"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8" customFormat="1" customHeight="1" ht="18.75" hidden="1">
      <c r="A37" s="1821"/>
      <c r="B37" s="1821"/>
      <c r="C37" s="369" t="s">
        <v>1045</v>
      </c>
      <c r="D37" s="2311"/>
      <c r="E37" s="2056"/>
      <c r="F37" s="2220"/>
      <c r="G37" s="2266"/>
      <c r="H37" s="1530"/>
      <c r="I37" s="657" t="s">
        <v>1046</v>
      </c>
      <c r="J37" s="577"/>
      <c r="K37" s="1530"/>
      <c r="L37" s="200"/>
      <c r="M37" s="2016"/>
      <c r="N37" s="330"/>
      <c r="O37" s="1664"/>
      <c r="P37" s="1664"/>
    </row>
    <row s="2948" customFormat="1" customHeight="1" ht="0.75" hidden="1">
      <c r="A38" s="1821"/>
      <c r="B38" s="1821"/>
      <c r="C38" s="369" t="s">
        <v>1051</v>
      </c>
      <c r="D38" s="2311"/>
      <c r="E38" s="2056"/>
      <c r="F38" s="2220"/>
      <c r="G38" s="406"/>
      <c r="H38" s="1530"/>
      <c r="I38" s="657"/>
      <c r="J38" s="577"/>
      <c r="K38" s="1530"/>
      <c r="L38" s="200"/>
      <c r="M38" s="2016"/>
      <c r="N38" s="330"/>
      <c r="O38" s="1664"/>
      <c r="P38" s="1664"/>
    </row>
    <row s="2948"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8" customFormat="1" customHeight="1" ht="18.75" hidden="1">
      <c r="A40" s="1821"/>
      <c r="B40" s="1821"/>
      <c r="C40" s="369" t="s">
        <v>1045</v>
      </c>
      <c r="D40" s="2311"/>
      <c r="E40" s="2056"/>
      <c r="F40" s="2220"/>
      <c r="G40" s="2266"/>
      <c r="H40" s="1530"/>
      <c r="I40" s="657" t="s">
        <v>1046</v>
      </c>
      <c r="J40" s="577"/>
      <c r="K40" s="1530"/>
      <c r="L40" s="200"/>
      <c r="M40" s="2016"/>
      <c r="N40" s="330"/>
      <c r="O40" s="1664"/>
      <c r="P40" s="1664"/>
    </row>
    <row s="2948" customFormat="1" customHeight="1" ht="0.75" hidden="1">
      <c r="A41" s="1821"/>
      <c r="B41" s="1821"/>
      <c r="C41" s="369" t="s">
        <v>1051</v>
      </c>
      <c r="D41" s="2311"/>
      <c r="E41" s="2056"/>
      <c r="F41" s="2220"/>
      <c r="G41" s="406"/>
      <c r="H41" s="1530"/>
      <c r="I41" s="657"/>
      <c r="J41" s="577"/>
      <c r="K41" s="1530"/>
      <c r="L41" s="200"/>
      <c r="M41" s="2016"/>
      <c r="N41" s="330"/>
      <c r="O41" s="1664"/>
      <c r="P41" s="1664"/>
    </row>
    <row s="2948"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8" customFormat="1" customHeight="1" ht="18.75" hidden="1">
      <c r="A43" s="1821"/>
      <c r="B43" s="1821"/>
      <c r="C43" s="369" t="s">
        <v>1045</v>
      </c>
      <c r="D43" s="2311"/>
      <c r="E43" s="2056"/>
      <c r="F43" s="2220"/>
      <c r="G43" s="2266"/>
      <c r="H43" s="1530"/>
      <c r="I43" s="657" t="s">
        <v>1046</v>
      </c>
      <c r="J43" s="577"/>
      <c r="K43" s="1530"/>
      <c r="L43" s="200"/>
      <c r="M43" s="2016"/>
      <c r="N43" s="330"/>
      <c r="O43" s="1664"/>
      <c r="P43" s="1664"/>
    </row>
    <row s="2948" customFormat="1" customHeight="1" ht="0.75" hidden="1">
      <c r="A44" s="1821"/>
      <c r="B44" s="1821"/>
      <c r="C44" s="369" t="s">
        <v>1051</v>
      </c>
      <c r="D44" s="2311"/>
      <c r="E44" s="2056"/>
      <c r="F44" s="2220"/>
      <c r="G44" s="406"/>
      <c r="H44" s="1530"/>
      <c r="I44" s="657"/>
      <c r="J44" s="577"/>
      <c r="K44" s="1530"/>
      <c r="L44" s="200"/>
      <c r="M44" s="2016"/>
      <c r="N44" s="330"/>
      <c r="O44" s="1664"/>
      <c r="P44" s="1664"/>
    </row>
    <row s="2948"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8" customFormat="1" customHeight="1" ht="18.75" hidden="1">
      <c r="A46" s="1821"/>
      <c r="B46" s="1821"/>
      <c r="C46" s="369" t="s">
        <v>1045</v>
      </c>
      <c r="D46" s="2311"/>
      <c r="E46" s="2056"/>
      <c r="F46" s="2220"/>
      <c r="G46" s="2266"/>
      <c r="H46" s="1530"/>
      <c r="I46" s="657" t="s">
        <v>1046</v>
      </c>
      <c r="J46" s="577"/>
      <c r="K46" s="1530"/>
      <c r="L46" s="200"/>
      <c r="M46" s="2016"/>
      <c r="N46" s="330"/>
      <c r="O46" s="1664"/>
      <c r="P46" s="1664"/>
    </row>
    <row s="2948" customFormat="1" customHeight="1" ht="0.75" hidden="1">
      <c r="A47" s="1821"/>
      <c r="B47" s="1821"/>
      <c r="C47" s="369" t="s">
        <v>1051</v>
      </c>
      <c r="D47" s="2311"/>
      <c r="E47" s="2056"/>
      <c r="F47" s="2220"/>
      <c r="G47" s="406"/>
      <c r="H47" s="1530"/>
      <c r="I47" s="657"/>
      <c r="J47" s="577"/>
      <c r="K47" s="1530"/>
      <c r="L47" s="200"/>
      <c r="M47" s="2016"/>
      <c r="N47" s="330"/>
      <c r="O47" s="1664"/>
      <c r="P47" s="1664"/>
    </row>
    <row s="2948"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8" customFormat="1" customHeight="1" ht="18.75" hidden="1">
      <c r="A49" s="1821"/>
      <c r="B49" s="1821"/>
      <c r="C49" s="369" t="s">
        <v>1045</v>
      </c>
      <c r="D49" s="2311"/>
      <c r="E49" s="2056"/>
      <c r="F49" s="2220"/>
      <c r="G49" s="2266"/>
      <c r="H49" s="1530"/>
      <c r="I49" s="657" t="s">
        <v>1046</v>
      </c>
      <c r="J49" s="577"/>
      <c r="K49" s="1530"/>
      <c r="L49" s="200"/>
      <c r="M49" s="2016"/>
      <c r="N49" s="330"/>
      <c r="O49" s="1664"/>
      <c r="P49" s="1664"/>
    </row>
    <row s="2948" customFormat="1" customHeight="1" ht="0.75" hidden="1">
      <c r="A50" s="1821"/>
      <c r="B50" s="1821"/>
      <c r="C50" s="369" t="s">
        <v>1051</v>
      </c>
      <c r="D50" s="2311"/>
      <c r="E50" s="2056"/>
      <c r="F50" s="2220"/>
      <c r="G50" s="406"/>
      <c r="H50" s="1530"/>
      <c r="I50" s="657"/>
      <c r="J50" s="577"/>
      <c r="K50" s="1530"/>
      <c r="L50" s="200"/>
      <c r="M50" s="2016"/>
      <c r="N50" s="330"/>
      <c r="O50" s="1664"/>
      <c r="P50" s="1664"/>
    </row>
    <row s="2948"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8" customFormat="1" customHeight="1" ht="18.75" hidden="1">
      <c r="A52" s="1821"/>
      <c r="B52" s="1821"/>
      <c r="C52" s="369" t="s">
        <v>1045</v>
      </c>
      <c r="D52" s="2311"/>
      <c r="E52" s="2056"/>
      <c r="F52" s="2220"/>
      <c r="G52" s="2266"/>
      <c r="H52" s="1530"/>
      <c r="I52" s="657" t="s">
        <v>1046</v>
      </c>
      <c r="J52" s="577"/>
      <c r="K52" s="1530"/>
      <c r="L52" s="200"/>
      <c r="M52" s="2016"/>
      <c r="N52" s="330"/>
      <c r="O52" s="1664"/>
      <c r="P52" s="1664"/>
    </row>
    <row s="2948" customFormat="1" customHeight="1" ht="0.75" hidden="1">
      <c r="A53" s="1821"/>
      <c r="B53" s="1821"/>
      <c r="C53" s="369" t="s">
        <v>1051</v>
      </c>
      <c r="D53" s="2311"/>
      <c r="E53" s="2056"/>
      <c r="F53" s="2220"/>
      <c r="G53" s="406"/>
      <c r="H53" s="1530"/>
      <c r="I53" s="657"/>
      <c r="J53" s="577"/>
      <c r="K53" s="1530"/>
      <c r="L53" s="200"/>
      <c r="M53" s="2016"/>
      <c r="N53" s="330"/>
      <c r="O53" s="1664"/>
      <c r="P53" s="1664"/>
    </row>
    <row s="2948"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8" customFormat="1" customHeight="1" ht="18.75" hidden="1">
      <c r="A55" s="1821"/>
      <c r="B55" s="1821"/>
      <c r="C55" s="369" t="s">
        <v>1045</v>
      </c>
      <c r="D55" s="2311"/>
      <c r="E55" s="2056"/>
      <c r="F55" s="2220"/>
      <c r="G55" s="2266"/>
      <c r="H55" s="1530"/>
      <c r="I55" s="657" t="s">
        <v>1046</v>
      </c>
      <c r="J55" s="577"/>
      <c r="K55" s="1530"/>
      <c r="L55" s="200"/>
      <c r="M55" s="2016"/>
      <c r="N55" s="330"/>
      <c r="O55" s="1664"/>
      <c r="P55" s="1664"/>
    </row>
    <row s="2948" customFormat="1" customHeight="1" ht="0.75" hidden="1">
      <c r="A56" s="1821"/>
      <c r="B56" s="1821"/>
      <c r="C56" s="369" t="s">
        <v>1051</v>
      </c>
      <c r="D56" s="2311"/>
      <c r="E56" s="2056"/>
      <c r="F56" s="2220"/>
      <c r="G56" s="406"/>
      <c r="H56" s="1530"/>
      <c r="I56" s="657"/>
      <c r="J56" s="577"/>
      <c r="K56" s="1530"/>
      <c r="L56" s="200"/>
      <c r="M56" s="2016"/>
      <c r="N56" s="330"/>
      <c r="O56" s="1664"/>
      <c r="P56" s="1664"/>
    </row>
    <row s="2948" customFormat="1" customHeight="1" ht="18.75" hidden="1">
      <c r="A57" s="1821" t="s">
        <v>226</v>
      </c>
      <c r="B57" s="1821" t="s">
        <v>227</v>
      </c>
      <c r="C57" s="369"/>
      <c r="D57" s="2311"/>
      <c r="E57" s="2056"/>
      <c r="F57" s="2220" t="str">
        <f>INDEX(PT_DIFFERENTIATION_VTAR,MATCH(A57,PT_DIFFERENTIATION_VTAR_ID,0))</f>
        <v>Тариф на подвоз воды</v>
      </c>
      <c r="G57" s="2266" t="str">
        <f>INDEX(PT_DIFFERENTIATION_NTAR,MATCH(B57,PT_DIFFERENTIATION_NTAR_ID,0))</f>
        <v>Тариф на подвоз воды, для организаций, осуществляющих подвоз воды 
</v>
      </c>
      <c r="H57" s="1905"/>
      <c r="I57" s="1779"/>
      <c r="J57" s="1814"/>
      <c r="K57" s="1908"/>
      <c r="L57" s="1905" t="s">
        <v>295</v>
      </c>
      <c r="M57" s="2016"/>
      <c r="N57" s="330"/>
      <c r="O57" s="1664"/>
      <c r="P57" s="1664"/>
    </row>
    <row s="2948" customFormat="1" customHeight="1" ht="18.75" hidden="1">
      <c r="A58" s="1821"/>
      <c r="B58" s="1821"/>
      <c r="C58" s="369" t="s">
        <v>1045</v>
      </c>
      <c r="D58" s="2311"/>
      <c r="E58" s="2056"/>
      <c r="F58" s="2220"/>
      <c r="G58" s="2266"/>
      <c r="H58" s="1530"/>
      <c r="I58" s="657" t="s">
        <v>1046</v>
      </c>
      <c r="J58" s="577"/>
      <c r="K58" s="1530"/>
      <c r="L58" s="200"/>
      <c r="M58" s="2016"/>
      <c r="N58" s="330"/>
      <c r="O58" s="1664"/>
      <c r="P58" s="1664"/>
    </row>
    <row s="2948" customFormat="1" customHeight="1" ht="0.75" hidden="1">
      <c r="A59" s="1821"/>
      <c r="B59" s="1821"/>
      <c r="C59" s="369" t="s">
        <v>1051</v>
      </c>
      <c r="D59" s="2311"/>
      <c r="E59" s="2056"/>
      <c r="F59" s="2220"/>
      <c r="G59" s="406"/>
      <c r="H59" s="1530"/>
      <c r="I59" s="657"/>
      <c r="J59" s="577"/>
      <c r="K59" s="1530"/>
      <c r="L59" s="200"/>
      <c r="M59" s="2016"/>
      <c r="N59" s="330"/>
      <c r="O59" s="1664"/>
      <c r="P59" s="1664"/>
    </row>
    <row s="2948"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8" customFormat="1" customHeight="1" ht="18.75" hidden="1">
      <c r="A61" s="1821"/>
      <c r="B61" s="1821"/>
      <c r="C61" s="369" t="s">
        <v>1045</v>
      </c>
      <c r="D61" s="2311"/>
      <c r="E61" s="2056"/>
      <c r="F61" s="2220"/>
      <c r="G61" s="2266"/>
      <c r="H61" s="1530"/>
      <c r="I61" s="657" t="s">
        <v>1046</v>
      </c>
      <c r="J61" s="577"/>
      <c r="K61" s="1530"/>
      <c r="L61" s="200"/>
      <c r="M61" s="2016"/>
      <c r="N61" s="330"/>
      <c r="O61" s="1664"/>
      <c r="P61" s="1664"/>
    </row>
    <row s="2948" customFormat="1" customHeight="1" ht="0.75" hidden="1">
      <c r="A62" s="1821"/>
      <c r="B62" s="1821"/>
      <c r="C62" s="369" t="s">
        <v>1051</v>
      </c>
      <c r="D62" s="2311"/>
      <c r="E62" s="2056"/>
      <c r="F62" s="2220"/>
      <c r="G62" s="406"/>
      <c r="H62" s="1530"/>
      <c r="I62" s="657"/>
      <c r="J62" s="577"/>
      <c r="K62" s="1530"/>
      <c r="L62" s="200"/>
      <c r="M62" s="2016"/>
      <c r="N62" s="330"/>
      <c r="O62" s="1664"/>
      <c r="P62" s="1664"/>
    </row>
    <row s="2948"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8" customFormat="1" customHeight="1" ht="18.75" hidden="1">
      <c r="A64" s="1821"/>
      <c r="B64" s="1821"/>
      <c r="C64" s="369" t="s">
        <v>1045</v>
      </c>
      <c r="D64" s="2311"/>
      <c r="E64" s="2056"/>
      <c r="F64" s="2220"/>
      <c r="G64" s="2266"/>
      <c r="H64" s="1530"/>
      <c r="I64" s="657" t="s">
        <v>1046</v>
      </c>
      <c r="J64" s="577"/>
      <c r="K64" s="1530"/>
      <c r="L64" s="200"/>
      <c r="M64" s="2016"/>
      <c r="N64" s="330"/>
      <c r="O64" s="1664"/>
      <c r="P64" s="1664"/>
    </row>
    <row s="2948" customFormat="1" customHeight="1" ht="0.75" hidden="1">
      <c r="A65" s="1821"/>
      <c r="B65" s="1821"/>
      <c r="C65" s="369" t="s">
        <v>1051</v>
      </c>
      <c r="D65" s="2311"/>
      <c r="E65" s="2056"/>
      <c r="F65" s="2220"/>
      <c r="G65" s="406"/>
      <c r="H65" s="1530"/>
      <c r="I65" s="657"/>
      <c r="J65" s="577"/>
      <c r="K65" s="1530"/>
      <c r="L65" s="200"/>
      <c r="M65" s="2016"/>
      <c r="N65" s="330"/>
      <c r="O65" s="1664"/>
      <c r="P65" s="1664"/>
    </row>
    <row s="2948"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8" customFormat="1" customHeight="1" ht="18.75" hidden="1">
      <c r="A67" s="1821"/>
      <c r="B67" s="1821"/>
      <c r="C67" s="369" t="s">
        <v>1045</v>
      </c>
      <c r="D67" s="2311"/>
      <c r="E67" s="2056"/>
      <c r="F67" s="2220"/>
      <c r="G67" s="2266"/>
      <c r="H67" s="1530"/>
      <c r="I67" s="657" t="s">
        <v>1046</v>
      </c>
      <c r="J67" s="577"/>
      <c r="K67" s="1530"/>
      <c r="L67" s="200"/>
      <c r="M67" s="2016"/>
      <c r="N67" s="330"/>
      <c r="O67" s="1664"/>
      <c r="P67" s="1664"/>
    </row>
    <row s="2948" customFormat="1" customHeight="1" ht="0.75" hidden="1">
      <c r="A68" s="1821"/>
      <c r="B68" s="1821"/>
      <c r="C68" s="369" t="s">
        <v>1051</v>
      </c>
      <c r="D68" s="2311"/>
      <c r="E68" s="2056"/>
      <c r="F68" s="2220"/>
      <c r="G68" s="406"/>
      <c r="H68" s="1530"/>
      <c r="I68" s="657"/>
      <c r="J68" s="577"/>
      <c r="K68" s="1530"/>
      <c r="L68" s="200"/>
      <c r="M68" s="2016"/>
      <c r="N68" s="330"/>
      <c r="O68" s="1664"/>
      <c r="P68" s="1664"/>
    </row>
    <row s="2948"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8" customFormat="1" customHeight="1" ht="18.75" hidden="1">
      <c r="A70" s="1821"/>
      <c r="B70" s="1821"/>
      <c r="C70" s="369" t="s">
        <v>1045</v>
      </c>
      <c r="D70" s="2311"/>
      <c r="E70" s="2056"/>
      <c r="F70" s="2220"/>
      <c r="G70" s="2266"/>
      <c r="H70" s="1530"/>
      <c r="I70" s="657" t="s">
        <v>1046</v>
      </c>
      <c r="J70" s="577"/>
      <c r="K70" s="1530"/>
      <c r="L70" s="200"/>
      <c r="M70" s="2016"/>
      <c r="N70" s="330"/>
      <c r="O70" s="1664"/>
      <c r="P70" s="1664"/>
    </row>
    <row s="2948" customFormat="1" customHeight="1" ht="0.75" hidden="1">
      <c r="A71" s="1821"/>
      <c r="B71" s="1821"/>
      <c r="C71" s="369" t="s">
        <v>1051</v>
      </c>
      <c r="D71" s="2311"/>
      <c r="E71" s="2056"/>
      <c r="F71" s="2220"/>
      <c r="G71" s="406"/>
      <c r="H71" s="1530"/>
      <c r="I71" s="657"/>
      <c r="J71" s="577"/>
      <c r="K71" s="1530"/>
      <c r="L71" s="200"/>
      <c r="M71" s="2016"/>
      <c r="N71" s="330"/>
      <c r="O71" s="1664"/>
      <c r="P71" s="1664"/>
    </row>
    <row s="2948"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8" customFormat="1" customHeight="1" ht="18.75" hidden="1">
      <c r="A73" s="1821"/>
      <c r="B73" s="1821"/>
      <c r="C73" s="369" t="s">
        <v>1045</v>
      </c>
      <c r="D73" s="2311"/>
      <c r="E73" s="2056"/>
      <c r="F73" s="2220"/>
      <c r="G73" s="2266"/>
      <c r="H73" s="1530"/>
      <c r="I73" s="657" t="s">
        <v>1046</v>
      </c>
      <c r="J73" s="577"/>
      <c r="K73" s="1530"/>
      <c r="L73" s="200"/>
      <c r="M73" s="2016"/>
      <c r="N73" s="330"/>
      <c r="O73" s="1664"/>
      <c r="P73" s="1664"/>
    </row>
    <row s="2948" customFormat="1" customHeight="1" ht="0.75" hidden="1">
      <c r="A74" s="1821"/>
      <c r="B74" s="1821"/>
      <c r="C74" s="369" t="s">
        <v>1051</v>
      </c>
      <c r="D74" s="2311"/>
      <c r="E74" s="2056"/>
      <c r="F74" s="2220"/>
      <c r="G74" s="406"/>
      <c r="H74" s="1530"/>
      <c r="I74" s="657"/>
      <c r="J74" s="577"/>
      <c r="K74" s="1530"/>
      <c r="L74" s="200"/>
      <c r="M74" s="2016"/>
      <c r="N74" s="330"/>
      <c r="O74" s="1664"/>
      <c r="P74" s="1664"/>
    </row>
    <row s="2948"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8" customFormat="1" customHeight="1" ht="18.75" hidden="1">
      <c r="A76" s="1821"/>
      <c r="B76" s="1821"/>
      <c r="C76" s="369" t="s">
        <v>1045</v>
      </c>
      <c r="D76" s="2311"/>
      <c r="E76" s="2056"/>
      <c r="F76" s="2220"/>
      <c r="G76" s="2266"/>
      <c r="H76" s="1530"/>
      <c r="I76" s="657" t="s">
        <v>1046</v>
      </c>
      <c r="J76" s="577"/>
      <c r="K76" s="1530"/>
      <c r="L76" s="200"/>
      <c r="M76" s="2016"/>
      <c r="N76" s="330"/>
      <c r="O76" s="1664"/>
      <c r="P76" s="1664"/>
    </row>
    <row s="2948" customFormat="1" customHeight="1" ht="0.75" hidden="1">
      <c r="A77" s="1821"/>
      <c r="B77" s="1821"/>
      <c r="C77" s="369" t="s">
        <v>1051</v>
      </c>
      <c r="D77" s="2311"/>
      <c r="E77" s="2056"/>
      <c r="F77" s="2220"/>
      <c r="G77" s="406"/>
      <c r="H77" s="1530"/>
      <c r="I77" s="657"/>
      <c r="J77" s="577"/>
      <c r="K77" s="1530"/>
      <c r="L77" s="200"/>
      <c r="M77" s="2016"/>
      <c r="N77" s="330"/>
      <c r="O77" s="1664"/>
      <c r="P77" s="1664"/>
    </row>
    <row s="2948"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8" customFormat="1" customHeight="1" ht="18.75" hidden="1">
      <c r="A79" s="1821"/>
      <c r="B79" s="1821"/>
      <c r="C79" s="369" t="s">
        <v>1045</v>
      </c>
      <c r="D79" s="2311"/>
      <c r="E79" s="2056"/>
      <c r="F79" s="2220"/>
      <c r="G79" s="2266"/>
      <c r="H79" s="1530"/>
      <c r="I79" s="657" t="s">
        <v>1046</v>
      </c>
      <c r="J79" s="577"/>
      <c r="K79" s="1530"/>
      <c r="L79" s="200"/>
      <c r="M79" s="2016"/>
      <c r="N79" s="330"/>
      <c r="O79" s="1664"/>
      <c r="P79" s="1664"/>
    </row>
    <row s="2948" customFormat="1" customHeight="1" ht="0.75">
      <c r="A80" s="1821"/>
      <c r="B80" s="1821"/>
      <c r="C80" s="369" t="s">
        <v>1051</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1052</v>
      </c>
      <c r="N82" s="330"/>
    </row>
    <row customHeight="1" ht="18.75">
      <c r="A83" s="1821"/>
      <c r="B83" s="1821"/>
      <c r="D83" s="377"/>
      <c r="E83" s="133" t="s">
        <v>88</v>
      </c>
      <c r="F83" s="2303" t="s">
        <v>1053</v>
      </c>
      <c r="G83" s="2303"/>
      <c r="H83" s="2303"/>
      <c r="I83" s="2303"/>
      <c r="J83" s="2303"/>
      <c r="K83" s="2303"/>
      <c r="L83" s="2303"/>
      <c r="M83" s="285"/>
      <c r="N83" s="330"/>
    </row>
    <row s="2948"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1047</v>
      </c>
      <c r="D85" s="2311"/>
      <c r="E85" s="2056"/>
      <c r="F85" s="2220"/>
      <c r="G85" s="2266"/>
      <c r="H85" s="1530"/>
      <c r="I85" s="657" t="s">
        <v>1046</v>
      </c>
      <c r="J85" s="577"/>
      <c r="K85" s="1530"/>
      <c r="L85" s="200"/>
      <c r="M85" s="2016"/>
      <c r="N85" s="330"/>
      <c r="O85" s="1664"/>
      <c r="P85" s="1664"/>
    </row>
    <row s="2948" customFormat="1" customHeight="1" ht="0.75" hidden="1">
      <c r="A86" s="1821"/>
      <c r="B86" s="1821"/>
      <c r="C86" s="369" t="s">
        <v>1054</v>
      </c>
      <c r="D86" s="2311"/>
      <c r="E86" s="2056"/>
      <c r="F86" s="2220"/>
      <c r="G86" s="406"/>
      <c r="H86" s="1530"/>
      <c r="I86" s="657"/>
      <c r="J86" s="577"/>
      <c r="K86" s="1530"/>
      <c r="L86" s="200"/>
      <c r="M86" s="2016"/>
      <c r="N86" s="330"/>
      <c r="O86" s="1664"/>
      <c r="P86" s="1664"/>
    </row>
    <row s="2948"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8" customFormat="1" customHeight="1" ht="18.75" hidden="1">
      <c r="A88" s="1821"/>
      <c r="B88" s="1821"/>
      <c r="C88" s="369" t="s">
        <v>1047</v>
      </c>
      <c r="D88" s="2311"/>
      <c r="E88" s="2056"/>
      <c r="F88" s="2220"/>
      <c r="G88" s="2266"/>
      <c r="H88" s="1530"/>
      <c r="I88" s="657" t="s">
        <v>1046</v>
      </c>
      <c r="J88" s="577"/>
      <c r="K88" s="1530"/>
      <c r="L88" s="200"/>
      <c r="M88" s="1904"/>
      <c r="N88" s="330"/>
      <c r="O88" s="1664"/>
      <c r="P88" s="1664"/>
    </row>
    <row s="2948" customFormat="1" customHeight="1" ht="0.75" hidden="1">
      <c r="A89" s="1821"/>
      <c r="B89" s="1821"/>
      <c r="C89" s="369" t="s">
        <v>1054</v>
      </c>
      <c r="D89" s="2311"/>
      <c r="E89" s="2056"/>
      <c r="F89" s="2220"/>
      <c r="G89" s="406"/>
      <c r="H89" s="1530"/>
      <c r="I89" s="657"/>
      <c r="J89" s="577"/>
      <c r="K89" s="1530"/>
      <c r="L89" s="200"/>
      <c r="M89" s="337"/>
      <c r="N89" s="330"/>
      <c r="O89" s="1664"/>
      <c r="P89" s="1664"/>
    </row>
    <row s="2948"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8" customFormat="1" customHeight="1" ht="18.75" hidden="1">
      <c r="A91" s="1821"/>
      <c r="B91" s="1821"/>
      <c r="C91" s="369" t="s">
        <v>1047</v>
      </c>
      <c r="D91" s="2311"/>
      <c r="E91" s="2056"/>
      <c r="F91" s="2220"/>
      <c r="G91" s="2266"/>
      <c r="H91" s="1530"/>
      <c r="I91" s="657" t="s">
        <v>1046</v>
      </c>
      <c r="J91" s="577"/>
      <c r="K91" s="1530"/>
      <c r="L91" s="200"/>
      <c r="M91" s="337"/>
      <c r="N91" s="330"/>
      <c r="O91" s="1664"/>
      <c r="P91" s="1664"/>
    </row>
    <row s="2948" customFormat="1" customHeight="1" ht="0.75" hidden="1">
      <c r="A92" s="1821"/>
      <c r="B92" s="1821"/>
      <c r="C92" s="369" t="s">
        <v>1054</v>
      </c>
      <c r="D92" s="2311"/>
      <c r="E92" s="2056"/>
      <c r="F92" s="2220"/>
      <c r="G92" s="406"/>
      <c r="H92" s="1530"/>
      <c r="I92" s="657"/>
      <c r="J92" s="577"/>
      <c r="K92" s="1530"/>
      <c r="L92" s="200"/>
      <c r="M92" s="337"/>
      <c r="N92" s="330"/>
      <c r="O92" s="1664"/>
      <c r="P92" s="1664"/>
    </row>
    <row s="2948"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8" customFormat="1" customHeight="1" ht="18.75" hidden="1">
      <c r="A94" s="1821"/>
      <c r="B94" s="1821"/>
      <c r="C94" s="369" t="s">
        <v>1047</v>
      </c>
      <c r="D94" s="2311"/>
      <c r="E94" s="2056"/>
      <c r="F94" s="2220"/>
      <c r="G94" s="2266"/>
      <c r="H94" s="1530"/>
      <c r="I94" s="657" t="s">
        <v>1046</v>
      </c>
      <c r="J94" s="577"/>
      <c r="K94" s="1530"/>
      <c r="L94" s="200"/>
      <c r="M94" s="337"/>
      <c r="N94" s="330"/>
      <c r="O94" s="1664"/>
      <c r="P94" s="1664"/>
    </row>
    <row s="2948" customFormat="1" customHeight="1" ht="0.75" hidden="1">
      <c r="A95" s="1821"/>
      <c r="B95" s="1821"/>
      <c r="C95" s="369" t="s">
        <v>1054</v>
      </c>
      <c r="D95" s="2311"/>
      <c r="E95" s="2056"/>
      <c r="F95" s="2220"/>
      <c r="G95" s="406"/>
      <c r="H95" s="1530"/>
      <c r="I95" s="657"/>
      <c r="J95" s="577"/>
      <c r="K95" s="1530"/>
      <c r="L95" s="200"/>
      <c r="M95" s="337"/>
      <c r="N95" s="330"/>
      <c r="O95" s="1664"/>
      <c r="P95" s="1664"/>
    </row>
    <row s="2948"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8" customFormat="1" customHeight="1" ht="18.75" hidden="1">
      <c r="A97" s="1821"/>
      <c r="B97" s="1821"/>
      <c r="C97" s="369" t="s">
        <v>1047</v>
      </c>
      <c r="D97" s="2311"/>
      <c r="E97" s="2056"/>
      <c r="F97" s="2220"/>
      <c r="G97" s="2266"/>
      <c r="H97" s="1530"/>
      <c r="I97" s="657" t="s">
        <v>1046</v>
      </c>
      <c r="J97" s="577"/>
      <c r="K97" s="1530"/>
      <c r="L97" s="200"/>
      <c r="M97" s="337"/>
      <c r="N97" s="330"/>
      <c r="O97" s="1664"/>
      <c r="P97" s="1664"/>
    </row>
    <row s="2948" customFormat="1" customHeight="1" ht="0.75" hidden="1">
      <c r="A98" s="1821"/>
      <c r="B98" s="1821"/>
      <c r="C98" s="369" t="s">
        <v>1054</v>
      </c>
      <c r="D98" s="2311"/>
      <c r="E98" s="2056"/>
      <c r="F98" s="2220"/>
      <c r="G98" s="406"/>
      <c r="H98" s="1530"/>
      <c r="I98" s="657"/>
      <c r="J98" s="577"/>
      <c r="K98" s="1530"/>
      <c r="L98" s="200"/>
      <c r="M98" s="337"/>
      <c r="N98" s="330"/>
      <c r="O98" s="1664"/>
      <c r="P98" s="1664"/>
    </row>
    <row s="2948"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8" customFormat="1" customHeight="1" ht="18.75" hidden="1">
      <c r="A100" s="1821"/>
      <c r="B100" s="1821"/>
      <c r="C100" s="369" t="s">
        <v>1047</v>
      </c>
      <c r="D100" s="2311"/>
      <c r="E100" s="2056"/>
      <c r="F100" s="2220"/>
      <c r="G100" s="2266"/>
      <c r="H100" s="1530"/>
      <c r="I100" s="657" t="s">
        <v>1046</v>
      </c>
      <c r="J100" s="577"/>
      <c r="K100" s="1530"/>
      <c r="L100" s="200"/>
      <c r="M100" s="337"/>
      <c r="N100" s="330"/>
      <c r="O100" s="1664"/>
      <c r="P100" s="1664"/>
    </row>
    <row s="2948"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8"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8" customFormat="1" customHeight="1" ht="18.75" hidden="1">
      <c r="A103" s="1821"/>
      <c r="B103" s="1821"/>
      <c r="C103" s="369" t="s">
        <v>1047</v>
      </c>
      <c r="D103" s="2311"/>
      <c r="E103" s="2056"/>
      <c r="F103" s="2220"/>
      <c r="G103" s="2266"/>
      <c r="H103" s="1530"/>
      <c r="I103" s="657" t="s">
        <v>1046</v>
      </c>
      <c r="J103" s="577"/>
      <c r="K103" s="1530"/>
      <c r="L103" s="200"/>
      <c r="M103" s="337"/>
      <c r="N103" s="330"/>
      <c r="O103" s="1664"/>
      <c r="P103" s="1664"/>
    </row>
    <row s="2948"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8"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8" customFormat="1" customHeight="1" ht="18.75" hidden="1">
      <c r="A106" s="1821"/>
      <c r="B106" s="1821"/>
      <c r="C106" s="369" t="s">
        <v>1047</v>
      </c>
      <c r="D106" s="2311"/>
      <c r="E106" s="2056"/>
      <c r="F106" s="2220"/>
      <c r="G106" s="2266"/>
      <c r="H106" s="1530"/>
      <c r="I106" s="657" t="s">
        <v>1046</v>
      </c>
      <c r="J106" s="577"/>
      <c r="K106" s="1530"/>
      <c r="L106" s="200"/>
      <c r="M106" s="337"/>
      <c r="N106" s="330"/>
      <c r="O106" s="1664"/>
      <c r="P106" s="1664"/>
    </row>
    <row s="2948" customFormat="1" customHeight="1" ht="0.75" hidden="1">
      <c r="A107" s="1821"/>
      <c r="B107" s="1821"/>
      <c r="C107" s="369" t="s">
        <v>1054</v>
      </c>
      <c r="D107" s="2311"/>
      <c r="E107" s="2056"/>
      <c r="F107" s="2220"/>
      <c r="G107" s="406"/>
      <c r="H107" s="1530"/>
      <c r="I107" s="657"/>
      <c r="J107" s="577"/>
      <c r="K107" s="1530"/>
      <c r="L107" s="200"/>
      <c r="M107" s="337"/>
      <c r="N107" s="330"/>
      <c r="O107" s="1664"/>
      <c r="P107" s="1664"/>
    </row>
    <row s="2948"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8" customFormat="1" customHeight="1" ht="18.75" hidden="1">
      <c r="A109" s="1821"/>
      <c r="B109" s="1821"/>
      <c r="C109" s="369" t="s">
        <v>1047</v>
      </c>
      <c r="D109" s="2311"/>
      <c r="E109" s="2056"/>
      <c r="F109" s="2220"/>
      <c r="G109" s="2266"/>
      <c r="H109" s="1530"/>
      <c r="I109" s="657" t="s">
        <v>1046</v>
      </c>
      <c r="J109" s="577"/>
      <c r="K109" s="1530"/>
      <c r="L109" s="200"/>
      <c r="M109" s="337"/>
      <c r="N109" s="330"/>
      <c r="O109" s="1664"/>
      <c r="P109" s="1664"/>
    </row>
    <row s="2948"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8"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8" customFormat="1" customHeight="1" ht="18.75" hidden="1">
      <c r="A112" s="1821"/>
      <c r="B112" s="1821"/>
      <c r="C112" s="369" t="s">
        <v>1047</v>
      </c>
      <c r="D112" s="2311"/>
      <c r="E112" s="2056"/>
      <c r="F112" s="2220"/>
      <c r="G112" s="2266"/>
      <c r="H112" s="1530"/>
      <c r="I112" s="657" t="s">
        <v>1046</v>
      </c>
      <c r="J112" s="577"/>
      <c r="K112" s="1530"/>
      <c r="L112" s="200"/>
      <c r="M112" s="337"/>
      <c r="N112" s="330"/>
      <c r="O112" s="1664"/>
      <c r="P112" s="1664"/>
    </row>
    <row s="2948"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48"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8" customFormat="1" customHeight="1" ht="18.75" hidden="1">
      <c r="A115" s="1821"/>
      <c r="B115" s="1821"/>
      <c r="C115" s="369" t="s">
        <v>1047</v>
      </c>
      <c r="D115" s="2311"/>
      <c r="E115" s="2056"/>
      <c r="F115" s="2220"/>
      <c r="G115" s="2266"/>
      <c r="H115" s="1530"/>
      <c r="I115" s="657" t="s">
        <v>1046</v>
      </c>
      <c r="J115" s="577"/>
      <c r="K115" s="1530"/>
      <c r="L115" s="200"/>
      <c r="M115" s="337"/>
      <c r="N115" s="330"/>
      <c r="O115" s="1664"/>
      <c r="P115" s="1664"/>
    </row>
    <row s="2948"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8" customFormat="1" customHeight="1" ht="18.75" hidden="1">
      <c r="A117" s="1821" t="s">
        <v>226</v>
      </c>
      <c r="B117" s="1821" t="s">
        <v>227</v>
      </c>
      <c r="C117" s="369"/>
      <c r="D117" s="2311"/>
      <c r="E117" s="2056"/>
      <c r="F117" s="2220" t="str">
        <f>INDEX(PT_DIFFERENTIATION_VTAR,MATCH(A117,PT_DIFFERENTIATION_VTAR_ID,0))</f>
        <v>Тариф на подвоз воды</v>
      </c>
      <c r="G117" s="2266" t="str">
        <f>INDEX(PT_DIFFERENTIATION_NTAR,MATCH(B117,PT_DIFFERENTIATION_NTAR_ID,0))</f>
        <v>Тариф на подвоз воды, для организаций, осуществляющих подвоз воды 
</v>
      </c>
      <c r="H117" s="1905"/>
      <c r="I117" s="1779"/>
      <c r="J117" s="1814"/>
      <c r="K117" s="1819"/>
      <c r="L117" s="1905" t="s">
        <v>295</v>
      </c>
      <c r="M117" s="337"/>
      <c r="N117" s="330"/>
      <c r="O117" s="1664"/>
      <c r="P117" s="1664"/>
    </row>
    <row s="2948" customFormat="1" customHeight="1" ht="18.75" hidden="1">
      <c r="A118" s="1821"/>
      <c r="B118" s="1821"/>
      <c r="C118" s="369" t="s">
        <v>1047</v>
      </c>
      <c r="D118" s="2311"/>
      <c r="E118" s="2056"/>
      <c r="F118" s="2220"/>
      <c r="G118" s="2266"/>
      <c r="H118" s="1530"/>
      <c r="I118" s="657" t="s">
        <v>1046</v>
      </c>
      <c r="J118" s="577"/>
      <c r="K118" s="1530"/>
      <c r="L118" s="200"/>
      <c r="M118" s="337"/>
      <c r="N118" s="330"/>
      <c r="O118" s="1664"/>
      <c r="P118" s="1664"/>
    </row>
    <row s="2948"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8"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8" customFormat="1" customHeight="1" ht="18.75" hidden="1">
      <c r="A121" s="1821"/>
      <c r="B121" s="1821"/>
      <c r="C121" s="369" t="s">
        <v>1047</v>
      </c>
      <c r="D121" s="2311"/>
      <c r="E121" s="2056"/>
      <c r="F121" s="2220"/>
      <c r="G121" s="2266"/>
      <c r="H121" s="1530"/>
      <c r="I121" s="657" t="s">
        <v>1046</v>
      </c>
      <c r="J121" s="577"/>
      <c r="K121" s="1530"/>
      <c r="L121" s="200"/>
      <c r="M121" s="337"/>
      <c r="N121" s="330"/>
      <c r="O121" s="1664"/>
      <c r="P121" s="1664"/>
    </row>
    <row s="2948"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8"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8" customFormat="1" customHeight="1" ht="18.75" hidden="1">
      <c r="A124" s="1821"/>
      <c r="B124" s="1821"/>
      <c r="C124" s="369" t="s">
        <v>1047</v>
      </c>
      <c r="D124" s="2311"/>
      <c r="E124" s="2056"/>
      <c r="F124" s="2220"/>
      <c r="G124" s="2266"/>
      <c r="H124" s="1530"/>
      <c r="I124" s="657" t="s">
        <v>1046</v>
      </c>
      <c r="J124" s="577"/>
      <c r="K124" s="1530"/>
      <c r="L124" s="200"/>
      <c r="M124" s="337"/>
      <c r="N124" s="330"/>
      <c r="O124" s="1664"/>
      <c r="P124" s="1664"/>
    </row>
    <row s="2948"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8"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8" customFormat="1" customHeight="1" ht="18.75" hidden="1">
      <c r="A127" s="1821"/>
      <c r="B127" s="1821"/>
      <c r="C127" s="369" t="s">
        <v>1047</v>
      </c>
      <c r="D127" s="2311"/>
      <c r="E127" s="2056"/>
      <c r="F127" s="2220"/>
      <c r="G127" s="2266"/>
      <c r="H127" s="1530"/>
      <c r="I127" s="657" t="s">
        <v>1046</v>
      </c>
      <c r="J127" s="577"/>
      <c r="K127" s="1530"/>
      <c r="L127" s="200"/>
      <c r="M127" s="337"/>
      <c r="N127" s="330"/>
      <c r="O127" s="1664"/>
      <c r="P127" s="1664"/>
    </row>
    <row s="2948"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8"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8" customFormat="1" customHeight="1" ht="18.75" hidden="1">
      <c r="A130" s="1821"/>
      <c r="B130" s="1821"/>
      <c r="C130" s="369" t="s">
        <v>1047</v>
      </c>
      <c r="D130" s="2311"/>
      <c r="E130" s="2056"/>
      <c r="F130" s="2220"/>
      <c r="G130" s="2266"/>
      <c r="H130" s="1530"/>
      <c r="I130" s="657" t="s">
        <v>1046</v>
      </c>
      <c r="J130" s="577"/>
      <c r="K130" s="1530"/>
      <c r="L130" s="200"/>
      <c r="M130" s="337"/>
      <c r="N130" s="330"/>
      <c r="O130" s="1664"/>
      <c r="P130" s="1664"/>
    </row>
    <row s="2948"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8"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8" customFormat="1" customHeight="1" ht="18.75" hidden="1">
      <c r="A133" s="1821"/>
      <c r="B133" s="1821"/>
      <c r="C133" s="369" t="s">
        <v>1047</v>
      </c>
      <c r="D133" s="2311"/>
      <c r="E133" s="2056"/>
      <c r="F133" s="2220"/>
      <c r="G133" s="2266"/>
      <c r="H133" s="1530"/>
      <c r="I133" s="657" t="s">
        <v>1046</v>
      </c>
      <c r="J133" s="577"/>
      <c r="K133" s="1530"/>
      <c r="L133" s="200"/>
      <c r="M133" s="337"/>
      <c r="N133" s="330"/>
      <c r="O133" s="1664"/>
      <c r="P133" s="1664"/>
    </row>
    <row s="2948"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8"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8" customFormat="1" customHeight="1" ht="18.75" hidden="1">
      <c r="A136" s="1821"/>
      <c r="B136" s="1821"/>
      <c r="C136" s="369" t="s">
        <v>1047</v>
      </c>
      <c r="D136" s="2311"/>
      <c r="E136" s="2056"/>
      <c r="F136" s="2220"/>
      <c r="G136" s="2266"/>
      <c r="H136" s="1530"/>
      <c r="I136" s="657" t="s">
        <v>1046</v>
      </c>
      <c r="J136" s="577"/>
      <c r="K136" s="1530"/>
      <c r="L136" s="200"/>
      <c r="M136" s="337"/>
      <c r="N136" s="330"/>
      <c r="O136" s="1664"/>
      <c r="P136" s="1664"/>
    </row>
    <row s="2948"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8"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8" customFormat="1" customHeight="1" ht="18.75" hidden="1">
      <c r="A139" s="1821"/>
      <c r="B139" s="1821"/>
      <c r="C139" s="369" t="s">
        <v>1047</v>
      </c>
      <c r="D139" s="2311"/>
      <c r="E139" s="2056"/>
      <c r="F139" s="2220"/>
      <c r="G139" s="2266"/>
      <c r="H139" s="1530"/>
      <c r="I139" s="657" t="s">
        <v>1046</v>
      </c>
      <c r="J139" s="577"/>
      <c r="K139" s="1530"/>
      <c r="L139" s="200"/>
      <c r="M139" s="337"/>
      <c r="N139" s="330"/>
      <c r="O139" s="1664"/>
      <c r="P139" s="1664"/>
    </row>
    <row s="2948"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8"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1047</v>
      </c>
      <c r="D143" s="2311"/>
      <c r="E143" s="2056"/>
      <c r="F143" s="2220"/>
      <c r="G143" s="2266"/>
      <c r="H143" s="1530"/>
      <c r="I143" s="657" t="s">
        <v>1046</v>
      </c>
      <c r="J143" s="577"/>
      <c r="K143" s="1530"/>
      <c r="L143" s="200"/>
      <c r="M143" s="2016"/>
      <c r="N143" s="330"/>
      <c r="O143" s="1664"/>
      <c r="P143" s="1664"/>
    </row>
    <row s="2948"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8"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8" customFormat="1" customHeight="1" ht="18.75" hidden="1">
      <c r="A146" s="1821"/>
      <c r="B146" s="1821"/>
      <c r="C146" s="369" t="s">
        <v>1047</v>
      </c>
      <c r="D146" s="2311"/>
      <c r="E146" s="2056"/>
      <c r="F146" s="2220"/>
      <c r="G146" s="2266"/>
      <c r="H146" s="1530"/>
      <c r="I146" s="657" t="s">
        <v>1046</v>
      </c>
      <c r="J146" s="577"/>
      <c r="K146" s="1530"/>
      <c r="L146" s="200"/>
      <c r="M146" s="1904"/>
      <c r="N146" s="330"/>
      <c r="O146" s="1664"/>
      <c r="P146" s="1664"/>
    </row>
    <row s="2948"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8"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8" customFormat="1" customHeight="1" ht="18.75" hidden="1">
      <c r="A149" s="1821"/>
      <c r="B149" s="1821"/>
      <c r="C149" s="369" t="s">
        <v>1047</v>
      </c>
      <c r="D149" s="2311"/>
      <c r="E149" s="2056"/>
      <c r="F149" s="2220"/>
      <c r="G149" s="2266"/>
      <c r="H149" s="1530"/>
      <c r="I149" s="657" t="s">
        <v>1046</v>
      </c>
      <c r="J149" s="577"/>
      <c r="K149" s="1530"/>
      <c r="L149" s="200"/>
      <c r="M149" s="337"/>
      <c r="N149" s="330"/>
      <c r="O149" s="1664"/>
      <c r="P149" s="1664"/>
    </row>
    <row s="2948"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8"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8" customFormat="1" customHeight="1" ht="18.75" hidden="1">
      <c r="A152" s="1821"/>
      <c r="B152" s="1821"/>
      <c r="C152" s="369" t="s">
        <v>1047</v>
      </c>
      <c r="D152" s="2311"/>
      <c r="E152" s="2056"/>
      <c r="F152" s="2220"/>
      <c r="G152" s="2266"/>
      <c r="H152" s="1530"/>
      <c r="I152" s="657" t="s">
        <v>1046</v>
      </c>
      <c r="J152" s="577"/>
      <c r="K152" s="1530"/>
      <c r="L152" s="200"/>
      <c r="M152" s="337"/>
      <c r="N152" s="330"/>
      <c r="O152" s="1664"/>
      <c r="P152" s="1664"/>
    </row>
    <row s="2948"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8"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8" customFormat="1" customHeight="1" ht="18.75" hidden="1">
      <c r="A155" s="1821"/>
      <c r="B155" s="1821"/>
      <c r="C155" s="369" t="s">
        <v>1047</v>
      </c>
      <c r="D155" s="2311"/>
      <c r="E155" s="2056"/>
      <c r="F155" s="2220"/>
      <c r="G155" s="2266"/>
      <c r="H155" s="1530"/>
      <c r="I155" s="657" t="s">
        <v>1046</v>
      </c>
      <c r="J155" s="577"/>
      <c r="K155" s="1530"/>
      <c r="L155" s="200"/>
      <c r="M155" s="337"/>
      <c r="N155" s="330"/>
      <c r="O155" s="1664"/>
      <c r="P155" s="1664"/>
    </row>
    <row s="2948"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8"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8" customFormat="1" customHeight="1" ht="18.75" hidden="1">
      <c r="A158" s="1821"/>
      <c r="B158" s="1821"/>
      <c r="C158" s="369" t="s">
        <v>1047</v>
      </c>
      <c r="D158" s="2311"/>
      <c r="E158" s="2056"/>
      <c r="F158" s="2220"/>
      <c r="G158" s="2266"/>
      <c r="H158" s="1530"/>
      <c r="I158" s="657" t="s">
        <v>1046</v>
      </c>
      <c r="J158" s="577"/>
      <c r="K158" s="1530"/>
      <c r="L158" s="200"/>
      <c r="M158" s="337"/>
      <c r="N158" s="330"/>
      <c r="O158" s="1664"/>
      <c r="P158" s="1664"/>
    </row>
    <row s="2948"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8"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8" customFormat="1" customHeight="1" ht="18.75" hidden="1">
      <c r="A161" s="1821"/>
      <c r="B161" s="1821"/>
      <c r="C161" s="369" t="s">
        <v>1047</v>
      </c>
      <c r="D161" s="2311"/>
      <c r="E161" s="2056"/>
      <c r="F161" s="2220"/>
      <c r="G161" s="2266"/>
      <c r="H161" s="1530"/>
      <c r="I161" s="657" t="s">
        <v>1046</v>
      </c>
      <c r="J161" s="577"/>
      <c r="K161" s="1530"/>
      <c r="L161" s="200"/>
      <c r="M161" s="337"/>
      <c r="N161" s="330"/>
      <c r="O161" s="1664"/>
      <c r="P161" s="1664"/>
    </row>
    <row s="2948"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8"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8" customFormat="1" customHeight="1" ht="18.75" hidden="1">
      <c r="A164" s="1821"/>
      <c r="B164" s="1821"/>
      <c r="C164" s="369" t="s">
        <v>1047</v>
      </c>
      <c r="D164" s="2311"/>
      <c r="E164" s="2056"/>
      <c r="F164" s="2220"/>
      <c r="G164" s="2266"/>
      <c r="H164" s="1530"/>
      <c r="I164" s="657" t="s">
        <v>1046</v>
      </c>
      <c r="J164" s="577"/>
      <c r="K164" s="1530"/>
      <c r="L164" s="200"/>
      <c r="M164" s="337"/>
      <c r="N164" s="330"/>
      <c r="O164" s="1664"/>
      <c r="P164" s="1664"/>
    </row>
    <row s="2948" customFormat="1" customHeight="1" ht="0.75" hidden="1">
      <c r="A165" s="1821"/>
      <c r="B165" s="1821"/>
      <c r="C165" s="369" t="s">
        <v>1054</v>
      </c>
      <c r="D165" s="2311"/>
      <c r="E165" s="2056"/>
      <c r="F165" s="2220"/>
      <c r="G165" s="406"/>
      <c r="H165" s="1530"/>
      <c r="I165" s="657"/>
      <c r="J165" s="577"/>
      <c r="K165" s="1530"/>
      <c r="L165" s="200"/>
      <c r="M165" s="337"/>
      <c r="N165" s="330"/>
      <c r="O165" s="1664"/>
      <c r="P165" s="1664"/>
    </row>
    <row s="2948"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8" customFormat="1" customHeight="1" ht="18.75" hidden="1">
      <c r="A167" s="1821"/>
      <c r="B167" s="1821"/>
      <c r="C167" s="369" t="s">
        <v>1047</v>
      </c>
      <c r="D167" s="2311"/>
      <c r="E167" s="2056"/>
      <c r="F167" s="2220"/>
      <c r="G167" s="2266"/>
      <c r="H167" s="1530"/>
      <c r="I167" s="657" t="s">
        <v>1046</v>
      </c>
      <c r="J167" s="577"/>
      <c r="K167" s="1530"/>
      <c r="L167" s="200"/>
      <c r="M167" s="337"/>
      <c r="N167" s="330"/>
      <c r="O167" s="1664"/>
      <c r="P167" s="1664"/>
    </row>
    <row s="2948"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8"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8" customFormat="1" customHeight="1" ht="18.75" hidden="1">
      <c r="A170" s="1821"/>
      <c r="B170" s="1821"/>
      <c r="C170" s="369" t="s">
        <v>1047</v>
      </c>
      <c r="D170" s="2311"/>
      <c r="E170" s="2056"/>
      <c r="F170" s="2220"/>
      <c r="G170" s="2266"/>
      <c r="H170" s="1530"/>
      <c r="I170" s="657" t="s">
        <v>1046</v>
      </c>
      <c r="J170" s="577"/>
      <c r="K170" s="1530"/>
      <c r="L170" s="200"/>
      <c r="M170" s="337"/>
      <c r="N170" s="330"/>
      <c r="O170" s="1664"/>
      <c r="P170" s="1664"/>
    </row>
    <row s="2948"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48"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8" customFormat="1" customHeight="1" ht="18.75" hidden="1">
      <c r="A173" s="1821"/>
      <c r="B173" s="1821"/>
      <c r="C173" s="369" t="s">
        <v>1047</v>
      </c>
      <c r="D173" s="2311"/>
      <c r="E173" s="2056"/>
      <c r="F173" s="2220"/>
      <c r="G173" s="2266"/>
      <c r="H173" s="1530"/>
      <c r="I173" s="657" t="s">
        <v>1046</v>
      </c>
      <c r="J173" s="577"/>
      <c r="K173" s="1530"/>
      <c r="L173" s="200"/>
      <c r="M173" s="337"/>
      <c r="N173" s="330"/>
      <c r="O173" s="1664"/>
      <c r="P173" s="1664"/>
    </row>
    <row s="2948"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8" customFormat="1" customHeight="1" ht="18.75" hidden="1">
      <c r="A175" s="1821" t="s">
        <v>226</v>
      </c>
      <c r="B175" s="1821" t="s">
        <v>227</v>
      </c>
      <c r="C175" s="369"/>
      <c r="D175" s="2311"/>
      <c r="E175" s="2056"/>
      <c r="F175" s="2220" t="str">
        <f>INDEX(PT_DIFFERENTIATION_VTAR,MATCH(A175,PT_DIFFERENTIATION_VTAR_ID,0))</f>
        <v>Тариф на подвоз воды</v>
      </c>
      <c r="G175" s="2266" t="str">
        <f>INDEX(PT_DIFFERENTIATION_NTAR,MATCH(B175,PT_DIFFERENTIATION_NTAR_ID,0))</f>
        <v>Тариф на подвоз воды, для организаций, осуществляющих подвоз воды 
</v>
      </c>
      <c r="H175" s="1905"/>
      <c r="I175" s="1779"/>
      <c r="J175" s="1814"/>
      <c r="K175" s="1819"/>
      <c r="L175" s="1905" t="s">
        <v>295</v>
      </c>
      <c r="M175" s="337"/>
      <c r="N175" s="330"/>
      <c r="O175" s="1664"/>
      <c r="P175" s="1664"/>
    </row>
    <row s="2948" customFormat="1" customHeight="1" ht="18.75" hidden="1">
      <c r="A176" s="1821"/>
      <c r="B176" s="1821"/>
      <c r="C176" s="369" t="s">
        <v>1047</v>
      </c>
      <c r="D176" s="2311"/>
      <c r="E176" s="2056"/>
      <c r="F176" s="2220"/>
      <c r="G176" s="2266"/>
      <c r="H176" s="1530"/>
      <c r="I176" s="657" t="s">
        <v>1046</v>
      </c>
      <c r="J176" s="577"/>
      <c r="K176" s="1530"/>
      <c r="L176" s="200"/>
      <c r="M176" s="337"/>
      <c r="N176" s="330"/>
      <c r="O176" s="1664"/>
      <c r="P176" s="1664"/>
    </row>
    <row s="2948"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8"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8" customFormat="1" customHeight="1" ht="18.75" hidden="1">
      <c r="A179" s="1821"/>
      <c r="B179" s="1821"/>
      <c r="C179" s="369" t="s">
        <v>1047</v>
      </c>
      <c r="D179" s="2311"/>
      <c r="E179" s="2056"/>
      <c r="F179" s="2220"/>
      <c r="G179" s="2266"/>
      <c r="H179" s="1530"/>
      <c r="I179" s="657" t="s">
        <v>1046</v>
      </c>
      <c r="J179" s="577"/>
      <c r="K179" s="1530"/>
      <c r="L179" s="200"/>
      <c r="M179" s="337"/>
      <c r="N179" s="330"/>
      <c r="O179" s="1664"/>
      <c r="P179" s="1664"/>
    </row>
    <row s="2948"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8"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8" customFormat="1" customHeight="1" ht="18.75" hidden="1">
      <c r="A182" s="1821"/>
      <c r="B182" s="1821"/>
      <c r="C182" s="369" t="s">
        <v>1047</v>
      </c>
      <c r="D182" s="2311"/>
      <c r="E182" s="2056"/>
      <c r="F182" s="2220"/>
      <c r="G182" s="2266"/>
      <c r="H182" s="1530"/>
      <c r="I182" s="657" t="s">
        <v>1046</v>
      </c>
      <c r="J182" s="577"/>
      <c r="K182" s="1530"/>
      <c r="L182" s="200"/>
      <c r="M182" s="337"/>
      <c r="N182" s="330"/>
      <c r="O182" s="1664"/>
      <c r="P182" s="1664"/>
    </row>
    <row s="2948"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8"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8" customFormat="1" customHeight="1" ht="18.75" hidden="1">
      <c r="A185" s="1821"/>
      <c r="B185" s="1821"/>
      <c r="C185" s="369" t="s">
        <v>1047</v>
      </c>
      <c r="D185" s="2311"/>
      <c r="E185" s="2056"/>
      <c r="F185" s="2220"/>
      <c r="G185" s="2266"/>
      <c r="H185" s="1530"/>
      <c r="I185" s="657" t="s">
        <v>1046</v>
      </c>
      <c r="J185" s="577"/>
      <c r="K185" s="1530"/>
      <c r="L185" s="200"/>
      <c r="M185" s="337"/>
      <c r="N185" s="330"/>
      <c r="O185" s="1664"/>
      <c r="P185" s="1664"/>
    </row>
    <row s="2948"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8"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8" customFormat="1" customHeight="1" ht="18.75" hidden="1">
      <c r="A188" s="1821"/>
      <c r="B188" s="1821"/>
      <c r="C188" s="369" t="s">
        <v>1047</v>
      </c>
      <c r="D188" s="2311"/>
      <c r="E188" s="2056"/>
      <c r="F188" s="2220"/>
      <c r="G188" s="2266"/>
      <c r="H188" s="1530"/>
      <c r="I188" s="657" t="s">
        <v>1046</v>
      </c>
      <c r="J188" s="577"/>
      <c r="K188" s="1530"/>
      <c r="L188" s="200"/>
      <c r="M188" s="337"/>
      <c r="N188" s="330"/>
      <c r="O188" s="1664"/>
      <c r="P188" s="1664"/>
    </row>
    <row s="2948"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8"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8" customFormat="1" customHeight="1" ht="18.75" hidden="1">
      <c r="A191" s="1821"/>
      <c r="B191" s="1821"/>
      <c r="C191" s="369" t="s">
        <v>1047</v>
      </c>
      <c r="D191" s="2311"/>
      <c r="E191" s="2056"/>
      <c r="F191" s="2220"/>
      <c r="G191" s="2266"/>
      <c r="H191" s="1530"/>
      <c r="I191" s="657" t="s">
        <v>1046</v>
      </c>
      <c r="J191" s="577"/>
      <c r="K191" s="1530"/>
      <c r="L191" s="200"/>
      <c r="M191" s="337"/>
      <c r="N191" s="330"/>
      <c r="O191" s="1664"/>
      <c r="P191" s="1664"/>
    </row>
    <row s="2948"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8"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8" customFormat="1" customHeight="1" ht="18.75" hidden="1">
      <c r="A194" s="1821"/>
      <c r="B194" s="1821"/>
      <c r="C194" s="369" t="s">
        <v>1047</v>
      </c>
      <c r="D194" s="2311"/>
      <c r="E194" s="2056"/>
      <c r="F194" s="2220"/>
      <c r="G194" s="2266"/>
      <c r="H194" s="1530"/>
      <c r="I194" s="657" t="s">
        <v>1046</v>
      </c>
      <c r="J194" s="577"/>
      <c r="K194" s="1530"/>
      <c r="L194" s="200"/>
      <c r="M194" s="337"/>
      <c r="N194" s="330"/>
      <c r="O194" s="1664"/>
      <c r="P194" s="1664"/>
    </row>
    <row s="2948"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8"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8" customFormat="1" customHeight="1" ht="18.75" hidden="1">
      <c r="A197" s="1821"/>
      <c r="B197" s="1821"/>
      <c r="C197" s="369" t="s">
        <v>1047</v>
      </c>
      <c r="D197" s="2311"/>
      <c r="E197" s="2056"/>
      <c r="F197" s="2220"/>
      <c r="G197" s="2266"/>
      <c r="H197" s="1530"/>
      <c r="I197" s="657" t="s">
        <v>1046</v>
      </c>
      <c r="J197" s="577"/>
      <c r="K197" s="1530"/>
      <c r="L197" s="200"/>
      <c r="M197" s="337"/>
      <c r="N197" s="330"/>
      <c r="O197" s="1664"/>
      <c r="P197" s="1664"/>
    </row>
    <row s="2948"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1047</v>
      </c>
      <c r="D201" s="2311"/>
      <c r="E201" s="2056"/>
      <c r="F201" s="2220"/>
      <c r="G201" s="2266"/>
      <c r="H201" s="1530"/>
      <c r="I201" s="657" t="s">
        <v>1046</v>
      </c>
      <c r="J201" s="577"/>
      <c r="K201" s="1530"/>
      <c r="L201" s="200"/>
      <c r="M201" s="2016"/>
      <c r="N201" s="330"/>
      <c r="O201" s="1664"/>
      <c r="P201" s="1664"/>
    </row>
    <row s="2948"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8"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8" customFormat="1" customHeight="1" ht="18.75" hidden="1">
      <c r="A204" s="1821"/>
      <c r="B204" s="1821"/>
      <c r="C204" s="369" t="s">
        <v>1047</v>
      </c>
      <c r="D204" s="2311"/>
      <c r="E204" s="2056"/>
      <c r="F204" s="2220"/>
      <c r="G204" s="2266"/>
      <c r="H204" s="1530"/>
      <c r="I204" s="657" t="s">
        <v>1046</v>
      </c>
      <c r="J204" s="577"/>
      <c r="K204" s="1530"/>
      <c r="L204" s="200"/>
      <c r="M204" s="1904"/>
      <c r="N204" s="330"/>
      <c r="O204" s="1664"/>
      <c r="P204" s="1664"/>
    </row>
    <row s="2948"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8"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8" customFormat="1" customHeight="1" ht="18.75" hidden="1">
      <c r="A207" s="1821"/>
      <c r="B207" s="1821"/>
      <c r="C207" s="369" t="s">
        <v>1047</v>
      </c>
      <c r="D207" s="2311"/>
      <c r="E207" s="2056"/>
      <c r="F207" s="2220"/>
      <c r="G207" s="2266"/>
      <c r="H207" s="1530"/>
      <c r="I207" s="657" t="s">
        <v>1046</v>
      </c>
      <c r="J207" s="577"/>
      <c r="K207" s="1530"/>
      <c r="L207" s="200"/>
      <c r="M207" s="337"/>
      <c r="N207" s="330"/>
      <c r="O207" s="1664"/>
      <c r="P207" s="1664"/>
    </row>
    <row s="2948"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8"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8" customFormat="1" customHeight="1" ht="18.75" hidden="1">
      <c r="A210" s="1821"/>
      <c r="B210" s="1821"/>
      <c r="C210" s="369" t="s">
        <v>1047</v>
      </c>
      <c r="D210" s="2311"/>
      <c r="E210" s="2056"/>
      <c r="F210" s="2220"/>
      <c r="G210" s="2266"/>
      <c r="H210" s="1530"/>
      <c r="I210" s="657" t="s">
        <v>1046</v>
      </c>
      <c r="J210" s="577"/>
      <c r="K210" s="1530"/>
      <c r="L210" s="200"/>
      <c r="M210" s="337"/>
      <c r="N210" s="330"/>
      <c r="O210" s="1664"/>
      <c r="P210" s="1664"/>
    </row>
    <row s="2948"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8"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8" customFormat="1" customHeight="1" ht="18.75" hidden="1">
      <c r="A213" s="1821"/>
      <c r="B213" s="1821"/>
      <c r="C213" s="369" t="s">
        <v>1047</v>
      </c>
      <c r="D213" s="2311"/>
      <c r="E213" s="2056"/>
      <c r="F213" s="2220"/>
      <c r="G213" s="2266"/>
      <c r="H213" s="1530"/>
      <c r="I213" s="657" t="s">
        <v>1046</v>
      </c>
      <c r="J213" s="577"/>
      <c r="K213" s="1530"/>
      <c r="L213" s="200"/>
      <c r="M213" s="337"/>
      <c r="N213" s="330"/>
      <c r="O213" s="1664"/>
      <c r="P213" s="1664"/>
    </row>
    <row s="2948"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8"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8" customFormat="1" customHeight="1" ht="18.75" hidden="1">
      <c r="A216" s="1821"/>
      <c r="B216" s="1821"/>
      <c r="C216" s="369" t="s">
        <v>1047</v>
      </c>
      <c r="D216" s="2311"/>
      <c r="E216" s="2056"/>
      <c r="F216" s="2220"/>
      <c r="G216" s="2266"/>
      <c r="H216" s="1530"/>
      <c r="I216" s="657" t="s">
        <v>1046</v>
      </c>
      <c r="J216" s="577"/>
      <c r="K216" s="1530"/>
      <c r="L216" s="200"/>
      <c r="M216" s="337"/>
      <c r="N216" s="330"/>
      <c r="O216" s="1664"/>
      <c r="P216" s="1664"/>
    </row>
    <row s="2948"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8"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8" customFormat="1" customHeight="1" ht="18.75" hidden="1">
      <c r="A219" s="1821"/>
      <c r="B219" s="1821"/>
      <c r="C219" s="369" t="s">
        <v>1047</v>
      </c>
      <c r="D219" s="2311"/>
      <c r="E219" s="2056"/>
      <c r="F219" s="2220"/>
      <c r="G219" s="2266"/>
      <c r="H219" s="1530"/>
      <c r="I219" s="657" t="s">
        <v>1046</v>
      </c>
      <c r="J219" s="577"/>
      <c r="K219" s="1530"/>
      <c r="L219" s="200"/>
      <c r="M219" s="337"/>
      <c r="N219" s="330"/>
      <c r="O219" s="1664"/>
      <c r="P219" s="1664"/>
    </row>
    <row s="2948"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8"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8" customFormat="1" customHeight="1" ht="18.75" hidden="1">
      <c r="A222" s="1821"/>
      <c r="B222" s="1821"/>
      <c r="C222" s="369" t="s">
        <v>1047</v>
      </c>
      <c r="D222" s="2311"/>
      <c r="E222" s="2056"/>
      <c r="F222" s="2220"/>
      <c r="G222" s="2266"/>
      <c r="H222" s="1530"/>
      <c r="I222" s="657" t="s">
        <v>1046</v>
      </c>
      <c r="J222" s="577"/>
      <c r="K222" s="1530"/>
      <c r="L222" s="200"/>
      <c r="M222" s="337"/>
      <c r="N222" s="330"/>
      <c r="O222" s="1664"/>
      <c r="P222" s="1664"/>
    </row>
    <row s="2948" customFormat="1" customHeight="1" ht="0.75" hidden="1">
      <c r="A223" s="1821"/>
      <c r="B223" s="1821"/>
      <c r="C223" s="369" t="s">
        <v>1054</v>
      </c>
      <c r="D223" s="2311"/>
      <c r="E223" s="2056"/>
      <c r="F223" s="2220"/>
      <c r="G223" s="406"/>
      <c r="H223" s="1530"/>
      <c r="I223" s="657"/>
      <c r="J223" s="577"/>
      <c r="K223" s="1530"/>
      <c r="L223" s="200"/>
      <c r="M223" s="337"/>
      <c r="N223" s="330"/>
      <c r="O223" s="1664"/>
      <c r="P223" s="1664"/>
    </row>
    <row s="2948"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8" customFormat="1" customHeight="1" ht="18.75" hidden="1">
      <c r="A225" s="1821"/>
      <c r="B225" s="1821"/>
      <c r="C225" s="369" t="s">
        <v>1047</v>
      </c>
      <c r="D225" s="2311"/>
      <c r="E225" s="2056"/>
      <c r="F225" s="2220"/>
      <c r="G225" s="2266"/>
      <c r="H225" s="1530"/>
      <c r="I225" s="657" t="s">
        <v>1046</v>
      </c>
      <c r="J225" s="577"/>
      <c r="K225" s="1530"/>
      <c r="L225" s="200"/>
      <c r="M225" s="337"/>
      <c r="N225" s="330"/>
      <c r="O225" s="1664"/>
      <c r="P225" s="1664"/>
    </row>
    <row s="2948"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8"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8" customFormat="1" customHeight="1" ht="18.75" hidden="1">
      <c r="A228" s="1821"/>
      <c r="B228" s="1821"/>
      <c r="C228" s="369" t="s">
        <v>1047</v>
      </c>
      <c r="D228" s="2311"/>
      <c r="E228" s="2056"/>
      <c r="F228" s="2220"/>
      <c r="G228" s="2266"/>
      <c r="H228" s="1530"/>
      <c r="I228" s="657" t="s">
        <v>1046</v>
      </c>
      <c r="J228" s="577"/>
      <c r="K228" s="1530"/>
      <c r="L228" s="200"/>
      <c r="M228" s="337"/>
      <c r="N228" s="330"/>
      <c r="O228" s="1664"/>
      <c r="P228" s="1664"/>
    </row>
    <row s="2948"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48"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8" customFormat="1" customHeight="1" ht="18.75" hidden="1">
      <c r="A231" s="1821"/>
      <c r="B231" s="1821"/>
      <c r="C231" s="369" t="s">
        <v>1047</v>
      </c>
      <c r="D231" s="2311"/>
      <c r="E231" s="2056"/>
      <c r="F231" s="2220"/>
      <c r="G231" s="2266"/>
      <c r="H231" s="1530"/>
      <c r="I231" s="657" t="s">
        <v>1046</v>
      </c>
      <c r="J231" s="577"/>
      <c r="K231" s="1530"/>
      <c r="L231" s="200"/>
      <c r="M231" s="337"/>
      <c r="N231" s="330"/>
      <c r="O231" s="1664"/>
      <c r="P231" s="1664"/>
    </row>
    <row s="2948"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8" customFormat="1" customHeight="1" ht="18.75" hidden="1">
      <c r="A233" s="1821" t="s">
        <v>226</v>
      </c>
      <c r="B233" s="1821" t="s">
        <v>227</v>
      </c>
      <c r="C233" s="369"/>
      <c r="D233" s="2311"/>
      <c r="E233" s="2056"/>
      <c r="F233" s="2220" t="str">
        <f>INDEX(PT_DIFFERENTIATION_VTAR,MATCH(A233,PT_DIFFERENTIATION_VTAR_ID,0))</f>
        <v>Тариф на подвоз воды</v>
      </c>
      <c r="G233" s="2266" t="str">
        <f>INDEX(PT_DIFFERENTIATION_NTAR,MATCH(B233,PT_DIFFERENTIATION_NTAR_ID,0))</f>
        <v>Тариф на подвоз воды, для организаций, осуществляющих подвоз воды 
</v>
      </c>
      <c r="H233" s="1905"/>
      <c r="I233" s="1779"/>
      <c r="J233" s="1814"/>
      <c r="K233" s="1819"/>
      <c r="L233" s="1905" t="s">
        <v>295</v>
      </c>
      <c r="M233" s="337"/>
      <c r="N233" s="330"/>
      <c r="O233" s="1664"/>
      <c r="P233" s="1664"/>
    </row>
    <row s="2948" customFormat="1" customHeight="1" ht="18.75" hidden="1">
      <c r="A234" s="1821"/>
      <c r="B234" s="1821"/>
      <c r="C234" s="369" t="s">
        <v>1047</v>
      </c>
      <c r="D234" s="2311"/>
      <c r="E234" s="2056"/>
      <c r="F234" s="2220"/>
      <c r="G234" s="2266"/>
      <c r="H234" s="1530"/>
      <c r="I234" s="657" t="s">
        <v>1046</v>
      </c>
      <c r="J234" s="577"/>
      <c r="K234" s="1530"/>
      <c r="L234" s="200"/>
      <c r="M234" s="337"/>
      <c r="N234" s="330"/>
      <c r="O234" s="1664"/>
      <c r="P234" s="1664"/>
    </row>
    <row s="2948"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8"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8" customFormat="1" customHeight="1" ht="18.75" hidden="1">
      <c r="A237" s="1821"/>
      <c r="B237" s="1821"/>
      <c r="C237" s="369" t="s">
        <v>1047</v>
      </c>
      <c r="D237" s="2311"/>
      <c r="E237" s="2056"/>
      <c r="F237" s="2220"/>
      <c r="G237" s="2266"/>
      <c r="H237" s="1530"/>
      <c r="I237" s="657" t="s">
        <v>1046</v>
      </c>
      <c r="J237" s="577"/>
      <c r="K237" s="1530"/>
      <c r="L237" s="200"/>
      <c r="M237" s="337"/>
      <c r="N237" s="330"/>
      <c r="O237" s="1664"/>
      <c r="P237" s="1664"/>
    </row>
    <row s="2948"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8"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8" customFormat="1" customHeight="1" ht="18.75" hidden="1">
      <c r="A240" s="1821"/>
      <c r="B240" s="1821"/>
      <c r="C240" s="369" t="s">
        <v>1047</v>
      </c>
      <c r="D240" s="2311"/>
      <c r="E240" s="2056"/>
      <c r="F240" s="2220"/>
      <c r="G240" s="2266"/>
      <c r="H240" s="1530"/>
      <c r="I240" s="657" t="s">
        <v>1046</v>
      </c>
      <c r="J240" s="577"/>
      <c r="K240" s="1530"/>
      <c r="L240" s="200"/>
      <c r="M240" s="337"/>
      <c r="N240" s="330"/>
      <c r="O240" s="1664"/>
      <c r="P240" s="1664"/>
    </row>
    <row s="2948"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8"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8" customFormat="1" customHeight="1" ht="18.75" hidden="1">
      <c r="A243" s="1821"/>
      <c r="B243" s="1821"/>
      <c r="C243" s="369" t="s">
        <v>1047</v>
      </c>
      <c r="D243" s="2311"/>
      <c r="E243" s="2056"/>
      <c r="F243" s="2220"/>
      <c r="G243" s="2266"/>
      <c r="H243" s="1530"/>
      <c r="I243" s="657" t="s">
        <v>1046</v>
      </c>
      <c r="J243" s="577"/>
      <c r="K243" s="1530"/>
      <c r="L243" s="200"/>
      <c r="M243" s="337"/>
      <c r="N243" s="330"/>
      <c r="O243" s="1664"/>
      <c r="P243" s="1664"/>
    </row>
    <row s="2948"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8"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8" customFormat="1" customHeight="1" ht="18.75" hidden="1">
      <c r="A246" s="1821"/>
      <c r="B246" s="1821"/>
      <c r="C246" s="369" t="s">
        <v>1047</v>
      </c>
      <c r="D246" s="2311"/>
      <c r="E246" s="2056"/>
      <c r="F246" s="2220"/>
      <c r="G246" s="2266"/>
      <c r="H246" s="1530"/>
      <c r="I246" s="657" t="s">
        <v>1046</v>
      </c>
      <c r="J246" s="577"/>
      <c r="K246" s="1530"/>
      <c r="L246" s="200"/>
      <c r="M246" s="337"/>
      <c r="N246" s="330"/>
      <c r="O246" s="1664"/>
      <c r="P246" s="1664"/>
    </row>
    <row s="2948"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8"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8" customFormat="1" customHeight="1" ht="18.75" hidden="1">
      <c r="A249" s="1821"/>
      <c r="B249" s="1821"/>
      <c r="C249" s="369" t="s">
        <v>1047</v>
      </c>
      <c r="D249" s="2311"/>
      <c r="E249" s="2056"/>
      <c r="F249" s="2220"/>
      <c r="G249" s="2266"/>
      <c r="H249" s="1530"/>
      <c r="I249" s="657" t="s">
        <v>1046</v>
      </c>
      <c r="J249" s="577"/>
      <c r="K249" s="1530"/>
      <c r="L249" s="200"/>
      <c r="M249" s="337"/>
      <c r="N249" s="330"/>
      <c r="O249" s="1664"/>
      <c r="P249" s="1664"/>
    </row>
    <row s="2948"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8"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8" customFormat="1" customHeight="1" ht="18.75" hidden="1">
      <c r="A252" s="1821"/>
      <c r="B252" s="1821"/>
      <c r="C252" s="369" t="s">
        <v>1047</v>
      </c>
      <c r="D252" s="2311"/>
      <c r="E252" s="2056"/>
      <c r="F252" s="2220"/>
      <c r="G252" s="2266"/>
      <c r="H252" s="1530"/>
      <c r="I252" s="657" t="s">
        <v>1046</v>
      </c>
      <c r="J252" s="577"/>
      <c r="K252" s="1530"/>
      <c r="L252" s="200"/>
      <c r="M252" s="337"/>
      <c r="N252" s="330"/>
      <c r="O252" s="1664"/>
      <c r="P252" s="1664"/>
    </row>
    <row s="2948"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8"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8" customFormat="1" customHeight="1" ht="18.75" hidden="1">
      <c r="A255" s="1821"/>
      <c r="B255" s="1821"/>
      <c r="C255" s="369" t="s">
        <v>1047</v>
      </c>
      <c r="D255" s="2311"/>
      <c r="E255" s="2056"/>
      <c r="F255" s="2220"/>
      <c r="G255" s="2266"/>
      <c r="H255" s="1530"/>
      <c r="I255" s="657" t="s">
        <v>1046</v>
      </c>
      <c r="J255" s="577"/>
      <c r="K255" s="1530"/>
      <c r="L255" s="200"/>
      <c r="M255" s="337"/>
      <c r="N255" s="330"/>
      <c r="O255" s="1664"/>
      <c r="P255" s="1664"/>
    </row>
    <row s="2948"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1047</v>
      </c>
      <c r="D259" s="2311"/>
      <c r="E259" s="2056"/>
      <c r="F259" s="2220"/>
      <c r="G259" s="2266"/>
      <c r="H259" s="1530"/>
      <c r="I259" s="657" t="s">
        <v>1046</v>
      </c>
      <c r="J259" s="577"/>
      <c r="K259" s="1530"/>
      <c r="L259" s="200"/>
      <c r="M259" s="2016"/>
      <c r="N259" s="330"/>
      <c r="O259" s="1664"/>
      <c r="P259" s="1664"/>
    </row>
    <row s="2948"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8"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8" customFormat="1" customHeight="1" ht="18.75" hidden="1">
      <c r="A262" s="1821"/>
      <c r="B262" s="1821"/>
      <c r="C262" s="369" t="s">
        <v>1047</v>
      </c>
      <c r="D262" s="2311"/>
      <c r="E262" s="2056"/>
      <c r="F262" s="2220"/>
      <c r="G262" s="2266"/>
      <c r="H262" s="1530"/>
      <c r="I262" s="657" t="s">
        <v>1046</v>
      </c>
      <c r="J262" s="577"/>
      <c r="K262" s="1530"/>
      <c r="L262" s="200"/>
      <c r="M262" s="1904"/>
      <c r="N262" s="330"/>
      <c r="O262" s="1664"/>
      <c r="P262" s="1664"/>
    </row>
    <row s="2948"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8"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8" customFormat="1" customHeight="1" ht="18.75" hidden="1">
      <c r="A265" s="1821"/>
      <c r="B265" s="1821"/>
      <c r="C265" s="369" t="s">
        <v>1047</v>
      </c>
      <c r="D265" s="2311"/>
      <c r="E265" s="2056"/>
      <c r="F265" s="2220"/>
      <c r="G265" s="2266"/>
      <c r="H265" s="1530"/>
      <c r="I265" s="657" t="s">
        <v>1046</v>
      </c>
      <c r="J265" s="577"/>
      <c r="K265" s="1530"/>
      <c r="L265" s="200"/>
      <c r="M265" s="337"/>
      <c r="N265" s="330"/>
      <c r="O265" s="1664"/>
      <c r="P265" s="1664"/>
    </row>
    <row s="2948"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8"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8" customFormat="1" customHeight="1" ht="18.75" hidden="1">
      <c r="A268" s="1821"/>
      <c r="B268" s="1821"/>
      <c r="C268" s="369" t="s">
        <v>1047</v>
      </c>
      <c r="D268" s="2311"/>
      <c r="E268" s="2056"/>
      <c r="F268" s="2220"/>
      <c r="G268" s="2266"/>
      <c r="H268" s="1530"/>
      <c r="I268" s="657" t="s">
        <v>1046</v>
      </c>
      <c r="J268" s="577"/>
      <c r="K268" s="1530"/>
      <c r="L268" s="200"/>
      <c r="M268" s="337"/>
      <c r="N268" s="330"/>
      <c r="O268" s="1664"/>
      <c r="P268" s="1664"/>
    </row>
    <row s="2948"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8"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8" customFormat="1" customHeight="1" ht="18.75" hidden="1">
      <c r="A271" s="1821"/>
      <c r="B271" s="1821"/>
      <c r="C271" s="369" t="s">
        <v>1047</v>
      </c>
      <c r="D271" s="2311"/>
      <c r="E271" s="2056"/>
      <c r="F271" s="2220"/>
      <c r="G271" s="2266"/>
      <c r="H271" s="1530"/>
      <c r="I271" s="657" t="s">
        <v>1046</v>
      </c>
      <c r="J271" s="577"/>
      <c r="K271" s="1530"/>
      <c r="L271" s="200"/>
      <c r="M271" s="337"/>
      <c r="N271" s="330"/>
      <c r="O271" s="1664"/>
      <c r="P271" s="1664"/>
    </row>
    <row s="2948"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8"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8" customFormat="1" customHeight="1" ht="18.75" hidden="1">
      <c r="A274" s="1821"/>
      <c r="B274" s="1821"/>
      <c r="C274" s="369" t="s">
        <v>1047</v>
      </c>
      <c r="D274" s="2311"/>
      <c r="E274" s="2056"/>
      <c r="F274" s="2220"/>
      <c r="G274" s="2266"/>
      <c r="H274" s="1530"/>
      <c r="I274" s="657" t="s">
        <v>1046</v>
      </c>
      <c r="J274" s="577"/>
      <c r="K274" s="1530"/>
      <c r="L274" s="200"/>
      <c r="M274" s="337"/>
      <c r="N274" s="330"/>
      <c r="O274" s="1664"/>
      <c r="P274" s="1664"/>
    </row>
    <row s="2948"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8"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8" customFormat="1" customHeight="1" ht="18.75" hidden="1">
      <c r="A277" s="1821"/>
      <c r="B277" s="1821"/>
      <c r="C277" s="369" t="s">
        <v>1047</v>
      </c>
      <c r="D277" s="2311"/>
      <c r="E277" s="2056"/>
      <c r="F277" s="2220"/>
      <c r="G277" s="2266"/>
      <c r="H277" s="1530"/>
      <c r="I277" s="657" t="s">
        <v>1046</v>
      </c>
      <c r="J277" s="577"/>
      <c r="K277" s="1530"/>
      <c r="L277" s="200"/>
      <c r="M277" s="337"/>
      <c r="N277" s="330"/>
      <c r="O277" s="1664"/>
      <c r="P277" s="1664"/>
    </row>
    <row s="2948"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8"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8" customFormat="1" customHeight="1" ht="18.75" hidden="1">
      <c r="A280" s="1821"/>
      <c r="B280" s="1821"/>
      <c r="C280" s="369" t="s">
        <v>1047</v>
      </c>
      <c r="D280" s="2311"/>
      <c r="E280" s="2056"/>
      <c r="F280" s="2220"/>
      <c r="G280" s="2266"/>
      <c r="H280" s="1530"/>
      <c r="I280" s="657" t="s">
        <v>1046</v>
      </c>
      <c r="J280" s="577"/>
      <c r="K280" s="1530"/>
      <c r="L280" s="200"/>
      <c r="M280" s="337"/>
      <c r="N280" s="330"/>
      <c r="O280" s="1664"/>
      <c r="P280" s="1664"/>
    </row>
    <row s="2948" customFormat="1" customHeight="1" ht="0.75" hidden="1">
      <c r="A281" s="1821"/>
      <c r="B281" s="1821"/>
      <c r="C281" s="369" t="s">
        <v>1054</v>
      </c>
      <c r="D281" s="2311"/>
      <c r="E281" s="2056"/>
      <c r="F281" s="2220"/>
      <c r="G281" s="406"/>
      <c r="H281" s="1530"/>
      <c r="I281" s="657"/>
      <c r="J281" s="577"/>
      <c r="K281" s="1530"/>
      <c r="L281" s="200"/>
      <c r="M281" s="337"/>
      <c r="N281" s="330"/>
      <c r="O281" s="1664"/>
      <c r="P281" s="1664"/>
    </row>
    <row s="2948"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8" customFormat="1" customHeight="1" ht="18.75" hidden="1">
      <c r="A283" s="1821"/>
      <c r="B283" s="1821"/>
      <c r="C283" s="369" t="s">
        <v>1047</v>
      </c>
      <c r="D283" s="2311"/>
      <c r="E283" s="2056"/>
      <c r="F283" s="2220"/>
      <c r="G283" s="2266"/>
      <c r="H283" s="1530"/>
      <c r="I283" s="657" t="s">
        <v>1046</v>
      </c>
      <c r="J283" s="577"/>
      <c r="K283" s="1530"/>
      <c r="L283" s="200"/>
      <c r="M283" s="337"/>
      <c r="N283" s="330"/>
      <c r="O283" s="1664"/>
      <c r="P283" s="1664"/>
    </row>
    <row s="2948"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8"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8" customFormat="1" customHeight="1" ht="18.75" hidden="1">
      <c r="A286" s="1821"/>
      <c r="B286" s="1821"/>
      <c r="C286" s="369" t="s">
        <v>1047</v>
      </c>
      <c r="D286" s="2311"/>
      <c r="E286" s="2056"/>
      <c r="F286" s="2220"/>
      <c r="G286" s="2266"/>
      <c r="H286" s="1530"/>
      <c r="I286" s="657" t="s">
        <v>1046</v>
      </c>
      <c r="J286" s="577"/>
      <c r="K286" s="1530"/>
      <c r="L286" s="200"/>
      <c r="M286" s="337"/>
      <c r="N286" s="330"/>
      <c r="O286" s="1664"/>
      <c r="P286" s="1664"/>
    </row>
    <row s="2948"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48"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8" customFormat="1" customHeight="1" ht="18.75" hidden="1">
      <c r="A289" s="1821"/>
      <c r="B289" s="1821"/>
      <c r="C289" s="369" t="s">
        <v>1047</v>
      </c>
      <c r="D289" s="2311"/>
      <c r="E289" s="2056"/>
      <c r="F289" s="2220"/>
      <c r="G289" s="2266"/>
      <c r="H289" s="1530"/>
      <c r="I289" s="657" t="s">
        <v>1046</v>
      </c>
      <c r="J289" s="577"/>
      <c r="K289" s="1530"/>
      <c r="L289" s="200"/>
      <c r="M289" s="337"/>
      <c r="N289" s="330"/>
      <c r="O289" s="1664"/>
      <c r="P289" s="1664"/>
    </row>
    <row s="2948"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8" customFormat="1" customHeight="1" ht="18.75" hidden="1">
      <c r="A291" s="1821" t="s">
        <v>226</v>
      </c>
      <c r="B291" s="1821" t="s">
        <v>227</v>
      </c>
      <c r="C291" s="369"/>
      <c r="D291" s="2311"/>
      <c r="E291" s="2056"/>
      <c r="F291" s="2220" t="str">
        <f>INDEX(PT_DIFFERENTIATION_VTAR,MATCH(A291,PT_DIFFERENTIATION_VTAR_ID,0))</f>
        <v>Тариф на подвоз воды</v>
      </c>
      <c r="G291" s="2266" t="str">
        <f>INDEX(PT_DIFFERENTIATION_NTAR,MATCH(B291,PT_DIFFERENTIATION_NTAR_ID,0))</f>
        <v>Тариф на подвоз воды, для организаций, осуществляющих подвоз воды 
</v>
      </c>
      <c r="H291" s="1905"/>
      <c r="I291" s="1779"/>
      <c r="J291" s="1814"/>
      <c r="K291" s="1819"/>
      <c r="L291" s="1905" t="s">
        <v>295</v>
      </c>
      <c r="M291" s="337"/>
      <c r="N291" s="330"/>
      <c r="O291" s="1664"/>
      <c r="P291" s="1664"/>
    </row>
    <row s="2948" customFormat="1" customHeight="1" ht="18.75" hidden="1">
      <c r="A292" s="1821"/>
      <c r="B292" s="1821"/>
      <c r="C292" s="369" t="s">
        <v>1047</v>
      </c>
      <c r="D292" s="2311"/>
      <c r="E292" s="2056"/>
      <c r="F292" s="2220"/>
      <c r="G292" s="2266"/>
      <c r="H292" s="1530"/>
      <c r="I292" s="657" t="s">
        <v>1046</v>
      </c>
      <c r="J292" s="577"/>
      <c r="K292" s="1530"/>
      <c r="L292" s="200"/>
      <c r="M292" s="337"/>
      <c r="N292" s="330"/>
      <c r="O292" s="1664"/>
      <c r="P292" s="1664"/>
    </row>
    <row s="2948"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8"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8" customFormat="1" customHeight="1" ht="18.75" hidden="1">
      <c r="A295" s="1821"/>
      <c r="B295" s="1821"/>
      <c r="C295" s="369" t="s">
        <v>1047</v>
      </c>
      <c r="D295" s="2311"/>
      <c r="E295" s="2056"/>
      <c r="F295" s="2220"/>
      <c r="G295" s="2266"/>
      <c r="H295" s="1530"/>
      <c r="I295" s="657" t="s">
        <v>1046</v>
      </c>
      <c r="J295" s="577"/>
      <c r="K295" s="1530"/>
      <c r="L295" s="200"/>
      <c r="M295" s="337"/>
      <c r="N295" s="330"/>
      <c r="O295" s="1664"/>
      <c r="P295" s="1664"/>
    </row>
    <row s="2948"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8"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8" customFormat="1" customHeight="1" ht="18.75" hidden="1">
      <c r="A298" s="1821"/>
      <c r="B298" s="1821"/>
      <c r="C298" s="369" t="s">
        <v>1047</v>
      </c>
      <c r="D298" s="2311"/>
      <c r="E298" s="2056"/>
      <c r="F298" s="2220"/>
      <c r="G298" s="2266"/>
      <c r="H298" s="1530"/>
      <c r="I298" s="657" t="s">
        <v>1046</v>
      </c>
      <c r="J298" s="577"/>
      <c r="K298" s="1530"/>
      <c r="L298" s="200"/>
      <c r="M298" s="337"/>
      <c r="N298" s="330"/>
      <c r="O298" s="1664"/>
      <c r="P298" s="1664"/>
    </row>
    <row s="2948"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8"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8" customFormat="1" customHeight="1" ht="18.75" hidden="1">
      <c r="A301" s="1821"/>
      <c r="B301" s="1821"/>
      <c r="C301" s="369" t="s">
        <v>1047</v>
      </c>
      <c r="D301" s="2311"/>
      <c r="E301" s="2056"/>
      <c r="F301" s="2220"/>
      <c r="G301" s="2266"/>
      <c r="H301" s="1530"/>
      <c r="I301" s="657" t="s">
        <v>1046</v>
      </c>
      <c r="J301" s="577"/>
      <c r="K301" s="1530"/>
      <c r="L301" s="200"/>
      <c r="M301" s="337"/>
      <c r="N301" s="330"/>
      <c r="O301" s="1664"/>
      <c r="P301" s="1664"/>
    </row>
    <row s="2948"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8"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8" customFormat="1" customHeight="1" ht="18.75" hidden="1">
      <c r="A304" s="1821"/>
      <c r="B304" s="1821"/>
      <c r="C304" s="369" t="s">
        <v>1047</v>
      </c>
      <c r="D304" s="2311"/>
      <c r="E304" s="2056"/>
      <c r="F304" s="2220"/>
      <c r="G304" s="2266"/>
      <c r="H304" s="1530"/>
      <c r="I304" s="657" t="s">
        <v>1046</v>
      </c>
      <c r="J304" s="577"/>
      <c r="K304" s="1530"/>
      <c r="L304" s="200"/>
      <c r="M304" s="337"/>
      <c r="N304" s="330"/>
      <c r="O304" s="1664"/>
      <c r="P304" s="1664"/>
    </row>
    <row s="2948"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8"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8" customFormat="1" customHeight="1" ht="18.75" hidden="1">
      <c r="A307" s="1821"/>
      <c r="B307" s="1821"/>
      <c r="C307" s="369" t="s">
        <v>1047</v>
      </c>
      <c r="D307" s="2311"/>
      <c r="E307" s="2056"/>
      <c r="F307" s="2220"/>
      <c r="G307" s="2266"/>
      <c r="H307" s="1530"/>
      <c r="I307" s="657" t="s">
        <v>1046</v>
      </c>
      <c r="J307" s="577"/>
      <c r="K307" s="1530"/>
      <c r="L307" s="200"/>
      <c r="M307" s="337"/>
      <c r="N307" s="330"/>
      <c r="O307" s="1664"/>
      <c r="P307" s="1664"/>
    </row>
    <row s="2948"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8"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8" customFormat="1" customHeight="1" ht="18.75" hidden="1">
      <c r="A310" s="1821"/>
      <c r="B310" s="1821"/>
      <c r="C310" s="369" t="s">
        <v>1047</v>
      </c>
      <c r="D310" s="2311"/>
      <c r="E310" s="2056"/>
      <c r="F310" s="2220"/>
      <c r="G310" s="2266"/>
      <c r="H310" s="1530"/>
      <c r="I310" s="657" t="s">
        <v>1046</v>
      </c>
      <c r="J310" s="577"/>
      <c r="K310" s="1530"/>
      <c r="L310" s="200"/>
      <c r="M310" s="337"/>
      <c r="N310" s="330"/>
      <c r="O310" s="1664"/>
      <c r="P310" s="1664"/>
    </row>
    <row s="2948"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8"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8" customFormat="1" customHeight="1" ht="18.75" hidden="1">
      <c r="A313" s="1821"/>
      <c r="B313" s="1821"/>
      <c r="C313" s="369" t="s">
        <v>1047</v>
      </c>
      <c r="D313" s="2311"/>
      <c r="E313" s="2056"/>
      <c r="F313" s="2220"/>
      <c r="G313" s="2266"/>
      <c r="H313" s="1530"/>
      <c r="I313" s="657" t="s">
        <v>1046</v>
      </c>
      <c r="J313" s="577"/>
      <c r="K313" s="1530"/>
      <c r="L313" s="200"/>
      <c r="M313" s="337"/>
      <c r="N313" s="330"/>
      <c r="O313" s="1664"/>
      <c r="P313" s="1664"/>
    </row>
    <row s="2948" customFormat="1" customHeight="1" ht="0.75">
      <c r="A314" s="1821"/>
      <c r="B314" s="1821"/>
      <c r="C314" s="369" t="s">
        <v>1054</v>
      </c>
      <c r="D314" s="2311"/>
      <c r="E314" s="2056"/>
      <c r="F314" s="2220"/>
      <c r="G314" s="406"/>
      <c r="H314" s="1530"/>
      <c r="I314" s="657"/>
      <c r="J314" s="577"/>
      <c r="K314" s="1530"/>
      <c r="L314" s="200"/>
      <c r="M314" s="337"/>
      <c r="N314" s="330"/>
      <c r="O314" s="1664"/>
      <c r="P314" s="1664"/>
    </row>
    <row s="430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761C4-A76C-9565-AC75-6B2FDD47803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58" width="9.140625" hidden="1" customWidth="1"/>
    <col min="2" max="2" style="4267" width="9.140625" hidden="1" customWidth="1"/>
    <col min="3" max="3" style="3370" width="3.7109375" customWidth="1"/>
    <col min="4" max="4" style="4345" width="6.28125" customWidth="1"/>
    <col min="5" max="5" style="4345" width="53.8515625" customWidth="1"/>
    <col min="6" max="7" style="4345" width="35.7109375" customWidth="1"/>
    <col min="8" max="8" style="4345" width="89.57421875" customWidth="1"/>
    <col min="9" max="9" style="4345" width="10.57421875"/>
    <col min="10" max="11" style="4270" width="10.57421875"/>
    <col min="12" max="17" style="4345" width="10.57421875"/>
  </cols>
  <sheetData>
    <row customHeight="1" ht="14.25" hidden="1">
      <c r="N1" s="241"/>
      <c r="O1" s="241"/>
      <c r="Q1" s="241"/>
    </row>
    <row s="2948" customFormat="1" customHeight="1" ht="18.75" hidden="1">
      <c r="A2" s="88"/>
      <c r="B2" s="1168"/>
      <c r="C2" s="1770" t="s">
        <v>486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8" customFormat="1" customHeight="1" ht="17.25">
      <c r="A6" s="1709"/>
      <c r="B6" s="1168"/>
      <c r="C6" s="377"/>
      <c r="D6" s="2299" t="str">
        <f>IF(org=0,"Не определено",org)</f>
        <v>Муниципальное унитарное предприятие Белоярского района «Белоярские коммунальные системы»</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1055</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9B148-ECD1-E093-68B2-0DF5D454950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045" width="4.7109375" customWidth="1"/>
    <col min="4" max="4" style="3152" width="6.28125" customWidth="1"/>
    <col min="5" max="5" style="3152" width="47.8515625" customWidth="1"/>
    <col min="6" max="6" style="3152" width="9.57421875" customWidth="1"/>
    <col min="7" max="7" style="2624" width="25.7109375" hidden="1" customWidth="1"/>
    <col min="8" max="8" style="2624" width="34.00390625" hidden="1" customWidth="1"/>
    <col min="9" max="9" style="3152" width="25.7109375" customWidth="1"/>
    <col min="10" max="10" style="3152" width="34.00390625" customWidth="1"/>
    <col min="11" max="11" style="2625" width="50.8515625" customWidth="1"/>
    <col min="12" max="20" style="3152" width="10.57421875"/>
    <col min="21" max="21" style="397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1056</v>
      </c>
      <c r="E5" s="2085"/>
      <c r="F5" s="2085"/>
      <c r="G5" s="2085"/>
      <c r="H5" s="2085"/>
      <c r="I5" s="2085"/>
      <c r="J5" s="2085"/>
    </row>
    <row customHeight="1" ht="15">
      <c r="C6" s="162"/>
      <c r="D6" s="2053" t="str">
        <f>IF(org=0,"Не определено",org)</f>
        <v>Муниципальное унитарное предприятие Белоярского района «Белоярские коммунальные системы»</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552</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1057</v>
      </c>
      <c r="F17" s="527" t="s">
        <v>295</v>
      </c>
      <c r="G17" s="684"/>
      <c r="H17" s="684"/>
      <c r="I17" s="684"/>
      <c r="J17" s="684"/>
      <c r="K17" s="277" t="s">
        <v>1058</v>
      </c>
    </row>
    <row customHeight="1" ht="45">
      <c r="A18" s="511"/>
      <c r="C18" s="532"/>
      <c r="D18" s="527">
        <v>4</v>
      </c>
      <c r="E18" s="267" t="s">
        <v>715</v>
      </c>
      <c r="F18" s="527" t="s">
        <v>295</v>
      </c>
      <c r="G18" s="815" t="s">
        <v>295</v>
      </c>
      <c r="H18" s="816" t="s">
        <v>295</v>
      </c>
      <c r="I18" s="527" t="s">
        <v>295</v>
      </c>
      <c r="J18" s="584" t="s">
        <v>295</v>
      </c>
      <c r="K18" s="277" t="s">
        <v>1059</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1060</v>
      </c>
      <c r="F22" s="527" t="s">
        <v>544</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B3C47-7F2D-DEE9-E4B1-40C76F8A015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72" width="9.140625" hidden="1"/>
    <col min="2" max="2" style="4373" width="9.140625" hidden="1"/>
    <col min="3" max="3" style="4374" width="3.7109375" customWidth="1"/>
    <col min="4" max="4" style="4386" width="7.00390625" customWidth="1"/>
    <col min="5" max="5" style="4386" width="23.140625" customWidth="1"/>
    <col min="6" max="6" style="4386" width="16.00390625" customWidth="1"/>
    <col min="7" max="7" style="4386" width="14.8515625" customWidth="1"/>
    <col min="8" max="8" style="4386" width="47.8515625" customWidth="1"/>
    <col min="9" max="9" style="4386" width="115.7109375" customWidth="1"/>
    <col min="10" max="10" style="4386" width="3.7109375" customWidth="1"/>
    <col min="11" max="12" style="4386" width="9.140625"/>
  </cols>
  <sheetData>
    <row customHeight="1" ht="14.25" hidden="1"/>
    <row customHeight="1" ht="14.25" hidden="1"/>
    <row customHeight="1" ht="14.25" hidden="1"/>
    <row customHeight="1" ht="3"/>
    <row s="2688" customFormat="1" customHeight="1" ht="30">
      <c r="A5" s="101"/>
      <c r="C5" s="75"/>
      <c r="D5" s="1954" t="s">
        <v>1065</v>
      </c>
      <c r="E5" s="1954"/>
      <c r="F5" s="1954"/>
      <c r="G5" s="1954"/>
      <c r="H5" s="1954"/>
      <c r="I5" s="251"/>
    </row>
    <row customHeight="1" ht="3" hidden="1">
      <c r="D6" s="108"/>
      <c r="E6" s="108"/>
      <c r="F6" s="108"/>
      <c r="G6" s="108"/>
      <c r="H6" s="108"/>
      <c r="I6" s="108"/>
    </row>
    <row s="4372"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1066</v>
      </c>
      <c r="F9" s="2062"/>
      <c r="G9" s="2062"/>
      <c r="H9" s="2062"/>
      <c r="I9" s="2062"/>
    </row>
    <row customHeight="1" ht="22.5">
      <c r="D10" s="2062"/>
      <c r="E10" s="113" t="s">
        <v>1067</v>
      </c>
      <c r="F10" s="113" t="s">
        <v>1068</v>
      </c>
      <c r="G10" s="113" t="s">
        <v>1069</v>
      </c>
      <c r="H10" s="113" t="s">
        <v>381</v>
      </c>
      <c r="I10" s="2062"/>
    </row>
    <row customHeight="1" ht="12" hidden="1">
      <c r="D11" s="72" t="s">
        <v>107</v>
      </c>
      <c r="E11" s="72" t="s">
        <v>89</v>
      </c>
      <c r="F11" s="72" t="s">
        <v>109</v>
      </c>
      <c r="G11" s="72" t="s">
        <v>90</v>
      </c>
      <c r="H11" s="72" t="s">
        <v>91</v>
      </c>
      <c r="I11" s="72" t="s">
        <v>110</v>
      </c>
    </row>
    <row s="4378" customFormat="1" customHeight="1" ht="24.75">
      <c r="A12" s="131" t="s">
        <v>88</v>
      </c>
      <c r="B12" s="111" t="s">
        <v>24</v>
      </c>
      <c r="C12" s="112"/>
      <c r="D12" s="114" t="s">
        <v>107</v>
      </c>
      <c r="E12" s="387"/>
      <c r="F12" s="387"/>
      <c r="G12" s="1774" t="s">
        <v>24</v>
      </c>
      <c r="H12" s="388"/>
      <c r="I12" s="2015" t="s">
        <v>1070</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3433-635D-CF1E-5FD9-F7E7FBEF080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06" width="9.140625" hidden="1"/>
    <col min="3" max="3" style="4407" width="3.7109375" customWidth="1"/>
    <col min="4" max="4" style="4406" width="6.28125" customWidth="1"/>
    <col min="5" max="5" style="4406" width="94.8515625" customWidth="1"/>
    <col min="6" max="9" style="440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1072</v>
      </c>
      <c r="E7" s="2316"/>
      <c r="F7" s="253"/>
    </row>
    <row customHeight="1" ht="3">
      <c r="C8" s="77"/>
      <c r="D8" s="55"/>
      <c r="E8" s="55"/>
    </row>
    <row customHeight="1" ht="15.75">
      <c r="C9" s="77"/>
      <c r="D9" s="91" t="s">
        <v>86</v>
      </c>
      <c r="E9" s="246" t="s">
        <v>1073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1074</v>
      </c>
    </row>
    <row customHeight="1" ht="3"/>
    <row customHeight="1" ht="22.5">
      <c r="C15" s="123"/>
      <c r="D15" s="2317" t="s">
        <v>1075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C9845-1FCC-0C79-69CD-E6EB0161D8D8}" mc:Ignorable="x14ac xr xr2 xr3">
  <dimension ref="A1:I24"/>
  <sheetViews>
    <sheetView topLeftCell="C4"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Ханты-Мансийский автономный округ</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1076</v>
      </c>
      <c r="F12" s="1902" t="str">
        <f>IF(org="","",org)</f>
        <v>Муниципальное унитарное предприятие Белоярского района «Белоярские коммунальные системы»</v>
      </c>
      <c r="G12" s="480" t="s">
        <v>1077</v>
      </c>
      <c r="H12" s="1563"/>
    </row>
    <row customHeight="1" ht="18.75">
      <c r="A13" s="508"/>
      <c r="B13" s="508"/>
      <c r="C13" s="463"/>
      <c r="D13" s="1550">
        <v>2</v>
      </c>
      <c r="E13" s="1557" t="s">
        <v>1078</v>
      </c>
      <c r="F13" s="1551" t="s">
        <v>295</v>
      </c>
      <c r="G13" s="480"/>
      <c r="H13" s="1563"/>
    </row>
    <row customHeight="1" ht="18.75">
      <c r="A14" s="508"/>
      <c r="B14" s="508"/>
      <c r="C14" s="463"/>
      <c r="D14" s="1553" t="s">
        <v>608</v>
      </c>
      <c r="E14" s="1554" t="s">
        <v>1079</v>
      </c>
      <c r="F14" s="1556"/>
      <c r="G14" s="1555" t="s">
        <v>1080</v>
      </c>
      <c r="H14" s="1563"/>
    </row>
    <row customHeight="1" ht="18.75">
      <c r="A15" s="508"/>
      <c r="B15" s="508"/>
      <c r="C15" s="463"/>
      <c r="D15" s="1553" t="s">
        <v>296</v>
      </c>
      <c r="E15" s="1554" t="s">
        <v>1081</v>
      </c>
      <c r="F15" s="1556"/>
      <c r="G15" s="1555" t="s">
        <v>1082</v>
      </c>
      <c r="H15" s="1563"/>
    </row>
    <row customHeight="1" ht="36.75">
      <c r="A16" s="508"/>
      <c r="B16" s="508"/>
      <c r="C16" s="463"/>
      <c r="D16" s="1553" t="s">
        <v>299</v>
      </c>
      <c r="E16" s="1552" t="s">
        <v>1083</v>
      </c>
      <c r="F16" s="1561"/>
      <c r="G16" s="480" t="s">
        <v>1084</v>
      </c>
      <c r="H16" s="1563"/>
    </row>
    <row customHeight="1" ht="45">
      <c r="A17" s="508"/>
      <c r="B17" s="508"/>
      <c r="C17" s="463"/>
      <c r="D17" s="1550">
        <v>3</v>
      </c>
      <c r="E17" s="1557" t="s">
        <v>1085</v>
      </c>
      <c r="F17" s="1556"/>
      <c r="G17" s="480" t="s">
        <v>1086</v>
      </c>
      <c r="H17" s="1563"/>
    </row>
    <row customHeight="1" ht="45">
      <c r="A18" s="1505">
        <v>1</v>
      </c>
      <c r="B18" s="508"/>
      <c r="C18" s="1507"/>
      <c r="D18" s="1550" t="s">
        <v>89</v>
      </c>
      <c r="E18" s="1557" t="s">
        <v>1087</v>
      </c>
      <c r="F18" s="1556"/>
      <c r="G18" s="480" t="s">
        <v>1086</v>
      </c>
      <c r="H18" s="1563"/>
      <c r="I18" s="858"/>
    </row>
    <row customHeight="1" ht="22.5">
      <c r="A19" s="508"/>
      <c r="B19" s="508"/>
      <c r="C19" s="463"/>
      <c r="D19" s="1550" t="s">
        <v>109</v>
      </c>
      <c r="E19" s="1557" t="s">
        <v>1088</v>
      </c>
      <c r="F19" s="1551" t="s">
        <v>295</v>
      </c>
      <c r="G19" s="2318" t="s">
        <v>1089</v>
      </c>
      <c r="H19" s="481"/>
    </row>
    <row s="4425" customFormat="1" customHeight="1" ht="5.25" hidden="1">
      <c r="A20" s="508"/>
      <c r="B20" s="508"/>
      <c r="C20" s="1559"/>
      <c r="D20" s="1558" t="s">
        <v>1016</v>
      </c>
      <c r="E20" s="1021"/>
      <c r="F20" s="1020"/>
      <c r="G20" s="2319"/>
    </row>
    <row customHeight="1" ht="15">
      <c r="A21" s="508"/>
      <c r="B21" s="508"/>
      <c r="C21" s="463"/>
      <c r="D21" s="473"/>
      <c r="E21" s="421" t="s">
        <v>330</v>
      </c>
      <c r="F21" s="475"/>
      <c r="G21" s="2320"/>
      <c r="H21" s="1563"/>
    </row>
    <row s="3008" customFormat="1" customHeight="1" ht="24.75">
      <c r="A22" s="508"/>
      <c r="B22" s="508"/>
      <c r="C22" s="508"/>
      <c r="D22" s="1550" t="s">
        <v>90</v>
      </c>
      <c r="E22" s="480" t="s">
        <v>1090</v>
      </c>
      <c r="F22" s="1556"/>
      <c r="G22" s="480" t="s">
        <v>1091</v>
      </c>
      <c r="H22" s="1562"/>
    </row>
    <row s="3008" customFormat="1" customHeight="1" ht="18.75">
      <c r="A23" s="508"/>
      <c r="B23" s="508"/>
      <c r="C23" s="508"/>
      <c r="D23" s="1550" t="s">
        <v>91</v>
      </c>
      <c r="E23" s="1557" t="s">
        <v>1092</v>
      </c>
      <c r="F23" s="1561"/>
      <c r="G23" s="480" t="s">
        <v>1093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CB3FE-F10B-A5FC-8FC7-ECF2308B855A}" mc:Ignorable="x14ac xr xr2 xr3">
  <dimension ref="A1:IT23"/>
  <sheetViews>
    <sheetView topLeftCell="D4"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3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1094</v>
      </c>
      <c r="G8" s="1570" t="s">
        <v>47</v>
      </c>
      <c r="H8" s="1570" t="s">
        <v>49</v>
      </c>
      <c r="I8" s="1570" t="s">
        <v>1095</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1097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42A71-EF4F-526D-7BEE-1B608815FB93}" mc:Ignorable="x14ac xr xr2 xr3">
  <dimension ref="A1:IV14"/>
  <sheetViews>
    <sheetView topLeftCell="D4"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39" width="9.140625"/>
  </cols>
  <sheetData>
    <row customHeight="1" ht="14.25" hidden="1"/>
    <row s="2666" customFormat="1" customHeight="1" ht="22.5" hidden="1">
      <c r="A2" s="837"/>
      <c r="B2" s="1168">
        <v>1</v>
      </c>
      <c r="C2" s="1168"/>
      <c r="D2" s="807"/>
      <c r="E2" s="1514"/>
      <c r="F2" s="1569" t="str">
        <f>IF(ROIV_INFO_NAME="","",ROIV_INFO_NAME)</f>
        <v>Муниципальное унитарное предприятие Белоярского района «Белоярские коммунальные системы»</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1076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1098</v>
      </c>
      <c r="H9" s="1567" t="s">
        <v>1099</v>
      </c>
      <c r="I9" s="1567" t="s">
        <v>1100</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Муниципальное унитарное предприятие Белоярского района «Белоярские коммунальные системы»</v>
      </c>
      <c r="G10" s="1772" t="s">
        <v>24</v>
      </c>
      <c r="H10" s="1564"/>
      <c r="I10" s="1564"/>
      <c r="J10" s="1172"/>
      <c r="K10" s="1172"/>
      <c r="L10" s="2323" t="s">
        <v>1101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8CDBA-6E9C-E62A-0808-629B8CE24682}" mc:Ignorable="x14ac xr xr2 xr3">
  <dimension ref="A1:IY16"/>
  <sheetViews>
    <sheetView topLeftCell="D5"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39" width="9.140625"/>
  </cols>
  <sheetData>
    <row customHeight="1" ht="14.25" hidden="1"/>
    <row s="2666" customFormat="1" customHeight="1" ht="22.5" hidden="1">
      <c r="A2" s="502"/>
      <c r="B2" s="1168">
        <v>1</v>
      </c>
      <c r="C2" s="1168"/>
      <c r="D2" s="807"/>
      <c r="E2" s="1971"/>
      <c r="F2" s="1971">
        <v>1</v>
      </c>
      <c r="G2" s="2331" t="str">
        <f>IF(region_name="","",region_name)</f>
        <v>Ханты-Мансийский автономный округ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1104</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66" customFormat="1" customHeight="1" ht="42.75">
      <c r="A8" s="1498"/>
      <c r="B8" s="1508"/>
      <c r="C8" s="1498"/>
      <c r="D8" s="1525"/>
      <c r="E8" s="1588" t="s">
        <v>290</v>
      </c>
      <c r="F8" s="1588"/>
      <c r="G8" s="1589" t="s">
        <v>294</v>
      </c>
      <c r="H8" s="1589" t="s">
        <v>1105</v>
      </c>
      <c r="I8" s="1589" t="s">
        <v>298</v>
      </c>
      <c r="J8" s="2338"/>
      <c r="K8" s="2339"/>
      <c r="L8" s="2340"/>
      <c r="M8" s="1589" t="s">
        <v>1106</v>
      </c>
      <c r="N8" s="1589" t="s">
        <v>1107</v>
      </c>
      <c r="O8" s="1589" t="s">
        <v>1108</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1109</v>
      </c>
      <c r="I9" s="2327"/>
      <c r="J9" s="2327" t="s">
        <v>1110</v>
      </c>
      <c r="K9" s="2327"/>
      <c r="L9" s="2327"/>
      <c r="M9" s="2327" t="s">
        <v>1111</v>
      </c>
      <c r="N9" s="2327" t="s">
        <v>1112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1113</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Ханты-Мансийский автономный округ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1097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BF398-3E87-61DE-FB17-FA7FAA1FFB8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06" width="9.140625" hidden="1"/>
    <col min="3" max="3" style="4407" width="3.7109375" customWidth="1"/>
    <col min="4" max="4" style="4406" width="6.28125" customWidth="1"/>
    <col min="5" max="5" style="4406" width="94.8515625" customWidth="1"/>
    <col min="6" max="12" style="440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1114</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D381C-72FA-7F67-1C91-967D3BB0CA9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91" width="1.7109375" customWidth="1"/>
    <col min="2" max="2" style="4491" width="34.57421875" customWidth="1"/>
    <col min="3" max="3" style="4491" width="85.57421875" customWidth="1"/>
    <col min="4" max="4" style="4491" width="17.7109375" customWidth="1"/>
    <col min="5" max="5" style="4491" width="9.140625"/>
  </cols>
  <sheetData>
    <row customHeight="1" ht="3"/>
    <row customHeight="1" ht="22.5">
      <c r="B2" s="2343" t="s">
        <v>1115</v>
      </c>
      <c r="C2" s="2343"/>
      <c r="D2" s="2343"/>
      <c r="E2" s="254"/>
    </row>
    <row customHeight="1" ht="3"/>
    <row customHeight="1" ht="21.75">
      <c r="B4" s="389" t="s">
        <v>1116</v>
      </c>
      <c r="C4" s="389" t="s">
        <v>1117</v>
      </c>
      <c r="D4" s="389" t="s">
        <v>1118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29D8-5E28-5C15-24D6-9326C38ED40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91" width="26.57421875" customWidth="1"/>
    <col min="2" max="2" style="4491" width="10.00390625" customWidth="1"/>
    <col min="3" max="3" style="4491" width="9.140625"/>
    <col min="4" max="4" style="4491" width="11.140625" customWidth="1"/>
    <col min="5" max="5" style="4491" width="16.57421875" customWidth="1"/>
    <col min="6" max="6" style="4491" width="16.28125" customWidth="1"/>
    <col min="7" max="7" style="4491" width="19.140625" customWidth="1"/>
    <col min="8" max="11" style="4491" width="10.00390625" customWidth="1"/>
    <col min="12" max="12" style="4491" width="12.7109375" customWidth="1"/>
    <col min="13" max="13" style="4491" width="61.28125" customWidth="1"/>
    <col min="14" max="14" style="4491" width="10.00390625" customWidth="1"/>
    <col min="15" max="17" style="4491" width="23.7109375" customWidth="1"/>
    <col min="18" max="18" style="4491" width="11.7109375" customWidth="1"/>
    <col min="19" max="19" style="4491" width="8.57421875" customWidth="1"/>
    <col min="20" max="20" style="4491" width="11.7109375" customWidth="1"/>
    <col min="21" max="21" style="4491" width="8.57421875" customWidth="1"/>
    <col min="22" max="22" style="4491" width="4.7109375" customWidth="1"/>
    <col min="23" max="23" style="4491" width="115.7109375" customWidth="1"/>
    <col min="24" max="24" style="4491" width="115.28125" customWidth="1"/>
    <col min="25" max="27" style="4491" width="9.140625"/>
    <col min="28" max="28" style="4491" width="115.7109375" customWidth="1"/>
    <col min="29" max="29" style="4491" width="9.140625"/>
    <col min="30" max="90" style="4491" width="115.7109375" customWidth="1"/>
    <col min="91" max="184" style="4491" width="9.140625"/>
  </cols>
  <sheetData>
    <row r="2" s="4492" customFormat="1" customHeight="1" ht="17.25">
      <c r="A2" s="1856" t="s">
        <v>1119</v>
      </c>
    </row>
    <row r="4" s="4406" customFormat="1" customHeight="1" ht="15">
      <c r="C4" s="1857"/>
      <c r="D4" s="99"/>
      <c r="E4" s="380"/>
    </row>
    <row r="6" s="4492" customFormat="1" customHeight="1" ht="17.25">
      <c r="A6" s="1856" t="s">
        <v>1120</v>
      </c>
    </row>
    <row r="8" s="4406" customFormat="1" customHeight="1" ht="17.25">
      <c r="C8" s="1858"/>
      <c r="D8" s="99"/>
      <c r="E8" s="100"/>
    </row>
    <row r="11" s="4492" customFormat="1" customHeight="1" ht="17.25">
      <c r="A11" s="1856" t="s">
        <v>1121</v>
      </c>
    </row>
    <row r="13" s="4496" customFormat="1" customHeight="1" ht="15">
      <c r="A13" s="2082">
        <v>1</v>
      </c>
      <c r="B13" s="1168"/>
      <c r="C13" s="807" t="s">
        <v>486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92" customFormat="1" customHeight="1" ht="17.25">
      <c r="A17" s="1856" t="s">
        <v>1122</v>
      </c>
    </row>
    <row r="19" s="3872" customFormat="1" customHeight="1" ht="15">
      <c r="A19" s="1925"/>
      <c r="B19" s="1396">
        <v>1</v>
      </c>
      <c r="C19" s="1396"/>
      <c r="D19" s="806" t="s">
        <v>486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508" customFormat="1" customHeight="1" ht="15">
      <c r="A23" s="429"/>
      <c r="B23" s="429"/>
      <c r="C23" s="1768" t="s">
        <v>486</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508"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08"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508" customFormat="1" customHeight="1" ht="15">
      <c r="A29" s="429"/>
      <c r="B29" s="429"/>
      <c r="C29" s="162"/>
      <c r="D29" s="1862"/>
      <c r="E29" s="1862"/>
      <c r="F29" s="1862"/>
      <c r="G29" s="2398" t="s">
        <v>486</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508"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508" customFormat="1" customHeight="1" ht="15">
      <c r="A34" s="429"/>
      <c r="B34" s="429"/>
      <c r="C34" s="162"/>
      <c r="D34" s="1862"/>
      <c r="E34" s="1862"/>
      <c r="F34" s="1862"/>
      <c r="G34" s="1862"/>
      <c r="H34" s="1862"/>
      <c r="I34" s="1862"/>
      <c r="J34" s="1862"/>
      <c r="K34" s="1840" t="s">
        <v>486</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92" customFormat="1" customHeight="1" ht="11.25">
      <c r="A37" s="1856" t="s">
        <v>1126</v>
      </c>
    </row>
    <row customHeight="1" ht="11.25"/>
    <row s="3086" customFormat="1" customHeight="1" ht="22.5">
      <c r="A39" s="1832"/>
      <c r="B39" s="463"/>
      <c r="C39" s="865"/>
      <c r="D39" s="446"/>
      <c r="E39" s="866"/>
      <c r="F39" s="1853"/>
      <c r="G39" s="1863"/>
      <c r="H39" s="481"/>
    </row>
    <row customHeight="1" ht="11.25"/>
    <row s="4492" customFormat="1" customHeight="1" ht="11.25">
      <c r="A41" s="1856" t="s">
        <v>1127</v>
      </c>
    </row>
    <row customHeight="1" ht="11.25"/>
    <row s="3086" customFormat="1" customHeight="1" ht="22.5">
      <c r="A43" s="463"/>
      <c r="B43" s="463"/>
      <c r="C43" s="463"/>
      <c r="D43" s="446"/>
      <c r="E43" s="866"/>
      <c r="F43" s="867"/>
      <c r="G43" s="1863"/>
      <c r="H43" s="481"/>
    </row>
    <row r="46" s="4492" customFormat="1" customHeight="1" ht="17.25">
      <c r="A46" s="1856" t="s">
        <v>1128</v>
      </c>
    </row>
    <row r="48" s="3171" customFormat="1" customHeight="1" ht="18.75">
      <c r="A48" s="74"/>
      <c r="B48" s="1864"/>
      <c r="C48" s="1864"/>
      <c r="D48" s="1865"/>
      <c r="E48" s="1850"/>
      <c r="F48" s="874">
        <v>13</v>
      </c>
      <c r="G48" s="873"/>
      <c r="H48" s="799"/>
      <c r="I48" s="797"/>
      <c r="J48" s="526" t="s">
        <v>65</v>
      </c>
      <c r="K48" s="1866" t="s">
        <v>24</v>
      </c>
      <c r="L48" s="74"/>
      <c r="M48" s="1676"/>
      <c r="N48" s="1676"/>
      <c r="O48" s="1676"/>
      <c r="P48" s="522" t="s">
        <v>383</v>
      </c>
      <c r="Q48" s="522" t="s">
        <v>384</v>
      </c>
      <c r="R48" s="523" t="s">
        <v>385</v>
      </c>
      <c r="S48" s="1676" t="s">
        <v>386</v>
      </c>
      <c r="T48" s="1676"/>
      <c r="U48" s="1676"/>
      <c r="V48" s="1676"/>
    </row>
    <row r="50" s="4492" customFormat="1" customHeight="1" ht="11.25">
      <c r="A50" s="1856" t="s">
        <v>1129</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92" customFormat="1" customHeight="1" ht="11.25">
      <c r="A54" s="1856" t="s">
        <v>1130</v>
      </c>
    </row>
    <row r="56" s="4380" customFormat="1" customHeight="1" ht="15">
      <c r="A56" s="131" t="s">
        <v>88</v>
      </c>
      <c r="B56" s="111" t="s">
        <v>24</v>
      </c>
      <c r="C56" s="1867"/>
      <c r="D56" s="114"/>
      <c r="E56" s="387"/>
      <c r="F56" s="387"/>
      <c r="G56" s="1844"/>
      <c r="H56" s="1866"/>
      <c r="I56" s="1845"/>
      <c r="K56" s="258"/>
      <c r="L56" s="259"/>
    </row>
    <row r="58" s="4492" customFormat="1" customHeight="1" ht="11.25">
      <c r="A58" s="1856" t="s">
        <v>1131</v>
      </c>
    </row>
    <row r="60" s="2948" customFormat="1" customHeight="1" ht="14.25">
      <c r="A60" s="339"/>
      <c r="B60" s="1168"/>
      <c r="C60" s="377"/>
      <c r="D60" s="1851"/>
      <c r="E60" s="892"/>
      <c r="F60" s="1866"/>
      <c r="G60" s="74"/>
      <c r="I60" s="1664"/>
      <c r="J60" s="1664"/>
    </row>
    <row r="62" s="4492" customFormat="1" customHeight="1" ht="11.25">
      <c r="A62" s="1856" t="s">
        <v>1132</v>
      </c>
    </row>
    <row r="64" s="2948"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1133</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1134</v>
      </c>
    </row>
    <row r="67" s="4492" customFormat="1" customHeight="1" ht="11.25">
      <c r="A67" s="1856" t="s">
        <v>1135</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1133</v>
      </c>
    </row>
    <row r="71" s="4492" customFormat="1" customHeight="1" ht="11.25">
      <c r="A71" s="1856" t="s">
        <v>1136</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1138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1139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92" customFormat="1" customHeight="1" ht="11.25">
      <c r="A81" s="1856" t="s">
        <v>1140</v>
      </c>
    </row>
    <row r="83" s="2948"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92" customFormat="1" customHeight="1" ht="11.25">
      <c r="A87" s="1856" t="s">
        <v>1141</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92" customFormat="1" customHeight="1" ht="11.25">
      <c r="A91" s="1856" t="s">
        <v>1142</v>
      </c>
    </row>
    <row r="93" s="2948"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1138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92" customFormat="1" customHeight="1" ht="11.25">
      <c r="A99" s="1856" t="s">
        <v>1143</v>
      </c>
    </row>
    <row customHeight="1" ht="17.25"/>
    <row s="415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5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50" customFormat="1" customHeight="1" ht="12">
      <c r="A103" s="930"/>
      <c r="B103" s="929"/>
      <c r="C103" s="930"/>
      <c r="D103" s="930"/>
      <c r="E103" s="930"/>
      <c r="F103" s="1224"/>
      <c r="G103" s="1841" t="s">
        <v>1144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92" customFormat="1" customHeight="1" ht="11.25">
      <c r="A105" s="1856" t="s">
        <v>1145</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92" customFormat="1" customHeight="1" ht="11.25">
      <c r="A117" s="1856" t="s">
        <v>1147</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92" customFormat="1" customHeight="1" ht="11.25">
      <c r="A129" s="1856" t="s">
        <v>1148</v>
      </c>
    </row>
    <row r="131" s="2666" customFormat="1" customHeight="1" ht="45">
      <c r="A131" s="1847"/>
      <c r="B131" s="1168"/>
      <c r="C131" s="418"/>
      <c r="D131" s="74"/>
      <c r="E131" s="2373"/>
      <c r="F131" s="1982" t="s">
        <v>107</v>
      </c>
      <c r="G131" s="2376" t="s">
        <v>24</v>
      </c>
      <c r="H131" s="277"/>
      <c r="I131" s="643" t="s">
        <v>107</v>
      </c>
      <c r="J131" s="1848" t="s">
        <v>1149</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6" customFormat="1" customHeight="1" ht="11.25">
      <c r="A132" s="1847"/>
      <c r="B132" s="1168"/>
      <c r="C132" s="418"/>
      <c r="D132" s="74"/>
      <c r="E132" s="2374"/>
      <c r="F132" s="1982"/>
      <c r="G132" s="2376"/>
      <c r="H132" s="1971"/>
      <c r="I132" s="2356" t="s">
        <v>922</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1150</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1151</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922</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1150</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492" customFormat="1" customHeight="1" ht="17.25">
      <c r="A144" s="1856" t="s">
        <v>1152</v>
      </c>
    </row>
    <row customHeight="1" ht="17.25">
      <c r="G145" s="1880"/>
      <c r="H145" s="1880"/>
      <c r="I145" s="1880"/>
      <c r="M145" s="1876"/>
    </row>
    <row s="4686"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8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686" customFormat="1" customHeight="1" ht="17.25">
      <c r="A148" s="1881"/>
      <c r="C148" s="1886"/>
      <c r="D148" s="2354"/>
      <c r="E148" s="2386"/>
      <c r="F148" s="1996"/>
      <c r="G148" s="2360"/>
      <c r="H148" s="2354"/>
      <c r="I148" s="2354"/>
      <c r="J148" s="2390"/>
      <c r="K148" s="2045"/>
      <c r="L148" s="2354"/>
      <c r="M148" s="2354"/>
      <c r="N148" s="2388"/>
      <c r="O148" s="1986"/>
      <c r="P148" s="310"/>
      <c r="Q148" s="311"/>
      <c r="R148" s="311" t="s">
        <v>230</v>
      </c>
      <c r="S148" s="1887"/>
      <c r="T148" s="1887"/>
      <c r="U148" s="1887"/>
      <c r="V148" s="1887"/>
      <c r="W148" s="312"/>
      <c r="Y148" s="1288"/>
      <c r="Z148" s="1288"/>
      <c r="AA148" s="1288"/>
      <c r="AB148" s="1288"/>
      <c r="AC148" s="1288"/>
      <c r="AD148" s="1288"/>
      <c r="AE148" s="1288"/>
      <c r="AF148" s="1288"/>
      <c r="AG148" s="1288"/>
      <c r="AH148" s="1288"/>
      <c r="AI148" s="1288"/>
      <c r="AJ148" s="1288"/>
      <c r="AK148" s="1288"/>
    </row>
    <row s="4686" customFormat="1" customHeight="1" ht="17.25">
      <c r="A149" s="1881"/>
      <c r="C149" s="1886"/>
      <c r="D149" s="2354"/>
      <c r="E149" s="2386"/>
      <c r="F149" s="1996"/>
      <c r="G149" s="2360"/>
      <c r="H149" s="2354"/>
      <c r="I149" s="2354"/>
      <c r="J149" s="2390"/>
      <c r="K149" s="1986"/>
      <c r="L149" s="310"/>
      <c r="M149" s="311"/>
      <c r="N149" s="311" t="s">
        <v>231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86" customFormat="1" customHeight="1" ht="17.25">
      <c r="A150" s="1881"/>
      <c r="C150" s="1886"/>
      <c r="D150" s="2354"/>
      <c r="E150" s="2386"/>
      <c r="F150" s="1997"/>
      <c r="G150" s="2360"/>
      <c r="H150" s="310"/>
      <c r="I150" s="311"/>
      <c r="J150" s="311" t="s">
        <v>232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86"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8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686" customFormat="1" customHeight="1" ht="17.25">
      <c r="A154" s="1881"/>
      <c r="C154" s="1886"/>
      <c r="D154" s="1871"/>
      <c r="E154" s="1888"/>
      <c r="F154" s="1825"/>
      <c r="G154" s="1889"/>
      <c r="H154" s="2354"/>
      <c r="I154" s="2354"/>
      <c r="J154" s="2390"/>
      <c r="K154" s="2045"/>
      <c r="L154" s="2354"/>
      <c r="M154" s="2354"/>
      <c r="N154" s="2388"/>
      <c r="O154" s="1986"/>
      <c r="P154" s="310"/>
      <c r="Q154" s="311"/>
      <c r="R154" s="311" t="s">
        <v>230</v>
      </c>
      <c r="S154" s="1887"/>
      <c r="T154" s="1887"/>
      <c r="U154" s="1887"/>
      <c r="V154" s="1887"/>
      <c r="W154" s="312"/>
      <c r="Y154" s="1288"/>
      <c r="Z154" s="1288"/>
      <c r="AA154" s="1288"/>
      <c r="AB154" s="1288"/>
      <c r="AC154" s="1288"/>
      <c r="AD154" s="1288"/>
      <c r="AE154" s="1288"/>
      <c r="AF154" s="1288"/>
      <c r="AG154" s="1288"/>
      <c r="AH154" s="1288"/>
      <c r="AI154" s="1288"/>
      <c r="AJ154" s="1288"/>
      <c r="AK154" s="1288"/>
    </row>
    <row s="4686" customFormat="1" customHeight="1" ht="17.25">
      <c r="A155" s="1881"/>
      <c r="C155" s="1886"/>
      <c r="D155" s="1871"/>
      <c r="E155" s="1888"/>
      <c r="F155" s="1825"/>
      <c r="G155" s="1889"/>
      <c r="H155" s="2354"/>
      <c r="I155" s="2354"/>
      <c r="J155" s="2390"/>
      <c r="K155" s="1986"/>
      <c r="L155" s="310"/>
      <c r="M155" s="311"/>
      <c r="N155" s="311" t="s">
        <v>231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86"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8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686" customFormat="1" customHeight="1" ht="17.25">
      <c r="A159" s="1881"/>
      <c r="C159" s="1886"/>
      <c r="D159" s="1871"/>
      <c r="E159" s="1888"/>
      <c r="F159" s="1825"/>
      <c r="G159" s="1889"/>
      <c r="H159" s="1871"/>
      <c r="I159" s="1871"/>
      <c r="J159" s="1890"/>
      <c r="K159" s="1800"/>
      <c r="L159" s="2354"/>
      <c r="M159" s="2354"/>
      <c r="N159" s="2388"/>
      <c r="O159" s="1986"/>
      <c r="P159" s="310"/>
      <c r="Q159" s="311"/>
      <c r="R159" s="311" t="s">
        <v>230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86"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8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8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92" customFormat="1" customHeight="1" ht="17.25">
      <c r="A166" s="1856" t="s">
        <v>1153</v>
      </c>
    </row>
    <row customHeight="1" ht="17.25">
      <c r="G167" s="1880"/>
      <c r="H167" s="1880"/>
      <c r="I167" s="1880"/>
      <c r="M167" s="1876"/>
    </row>
    <row s="4686"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8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86" customFormat="1" customHeight="1" ht="17.25">
      <c r="A170" s="1881"/>
      <c r="C170" s="1886"/>
      <c r="D170" s="2354"/>
      <c r="E170" s="2386"/>
      <c r="F170" s="1996"/>
      <c r="G170" s="2360"/>
      <c r="H170" s="2354"/>
      <c r="I170" s="2354"/>
      <c r="J170" s="2390"/>
      <c r="K170" s="2045"/>
      <c r="L170" s="2354"/>
      <c r="M170" s="2354"/>
      <c r="N170" s="2388"/>
      <c r="O170" s="1986"/>
      <c r="P170" s="310"/>
      <c r="Q170" s="311"/>
      <c r="R170" s="311" t="s">
        <v>230</v>
      </c>
      <c r="S170" s="1887"/>
      <c r="T170" s="1887"/>
      <c r="U170" s="1887"/>
      <c r="V170" s="1887"/>
      <c r="W170" s="1463"/>
      <c r="Y170" s="1288"/>
      <c r="Z170" s="1288"/>
      <c r="AA170" s="1288"/>
      <c r="AB170" s="1288"/>
      <c r="AC170" s="1288"/>
      <c r="AD170" s="1288"/>
      <c r="AE170" s="1288"/>
      <c r="AF170" s="1288"/>
      <c r="AG170" s="1288"/>
      <c r="AH170" s="1288"/>
      <c r="AI170" s="1288"/>
      <c r="AJ170" s="1288"/>
      <c r="AK170" s="1288"/>
    </row>
    <row s="4686" customFormat="1" customHeight="1" ht="17.25">
      <c r="A171" s="1881"/>
      <c r="C171" s="1886"/>
      <c r="D171" s="2354"/>
      <c r="E171" s="2386"/>
      <c r="F171" s="1996"/>
      <c r="G171" s="2360"/>
      <c r="H171" s="2354"/>
      <c r="I171" s="2354"/>
      <c r="J171" s="2390"/>
      <c r="K171" s="1986"/>
      <c r="L171" s="310"/>
      <c r="M171" s="311"/>
      <c r="N171" s="311" t="s">
        <v>231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86" customFormat="1" customHeight="1" ht="17.25">
      <c r="A172" s="1881"/>
      <c r="C172" s="1886"/>
      <c r="D172" s="2354"/>
      <c r="E172" s="2386"/>
      <c r="F172" s="1997"/>
      <c r="G172" s="2360"/>
      <c r="H172" s="310"/>
      <c r="I172" s="311"/>
      <c r="J172" s="311" t="s">
        <v>232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86"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8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86" customFormat="1" customHeight="1" ht="17.25">
      <c r="A176" s="1881"/>
      <c r="C176" s="1886"/>
      <c r="D176" s="1871"/>
      <c r="E176" s="1888"/>
      <c r="F176" s="1825"/>
      <c r="G176" s="1889"/>
      <c r="H176" s="2354"/>
      <c r="I176" s="2354"/>
      <c r="J176" s="2390"/>
      <c r="K176" s="2045"/>
      <c r="L176" s="2354"/>
      <c r="M176" s="2354"/>
      <c r="N176" s="2388"/>
      <c r="O176" s="1986"/>
      <c r="P176" s="310"/>
      <c r="Q176" s="311"/>
      <c r="R176" s="311" t="s">
        <v>230</v>
      </c>
      <c r="S176" s="1887"/>
      <c r="T176" s="1887"/>
      <c r="U176" s="1887"/>
      <c r="V176" s="1887"/>
      <c r="W176" s="1463"/>
      <c r="Y176" s="1288"/>
      <c r="Z176" s="1288"/>
      <c r="AA176" s="1288"/>
      <c r="AB176" s="1288"/>
      <c r="AC176" s="1288"/>
      <c r="AD176" s="1288"/>
      <c r="AE176" s="1288"/>
      <c r="AF176" s="1288"/>
      <c r="AG176" s="1288"/>
      <c r="AH176" s="1288"/>
      <c r="AI176" s="1288"/>
      <c r="AJ176" s="1288"/>
      <c r="AK176" s="1288"/>
    </row>
    <row s="4686" customFormat="1" customHeight="1" ht="17.25">
      <c r="A177" s="1881"/>
      <c r="C177" s="1886"/>
      <c r="D177" s="1871"/>
      <c r="E177" s="1888"/>
      <c r="F177" s="1825"/>
      <c r="G177" s="1889"/>
      <c r="H177" s="2354"/>
      <c r="I177" s="2354"/>
      <c r="J177" s="2390"/>
      <c r="K177" s="1986"/>
      <c r="L177" s="310"/>
      <c r="M177" s="311"/>
      <c r="N177" s="311" t="s">
        <v>231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86"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8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86" customFormat="1" customHeight="1" ht="17.25">
      <c r="A181" s="1881"/>
      <c r="C181" s="1886"/>
      <c r="D181" s="1871"/>
      <c r="E181" s="1888"/>
      <c r="F181" s="1825"/>
      <c r="G181" s="1889"/>
      <c r="H181" s="1871"/>
      <c r="I181" s="1871"/>
      <c r="J181" s="1893"/>
      <c r="K181" s="1889"/>
      <c r="L181" s="2354"/>
      <c r="M181" s="2354"/>
      <c r="N181" s="2388"/>
      <c r="O181" s="1986"/>
      <c r="P181" s="310"/>
      <c r="Q181" s="311"/>
      <c r="R181" s="311" t="s">
        <v>230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86"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8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92" customFormat="1" customHeight="1" ht="17.25">
      <c r="A192" s="1856" t="s">
        <v>1154</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1155</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1156</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1157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232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6E47DE-7563-59C3-F59C-8227FED10F2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74" width="32.57421875" customWidth="1"/>
    <col min="2" max="2" style="4875" width="11.00390625" customWidth="1"/>
    <col min="3" max="3" style="4875" width="9.140625"/>
    <col min="4" max="4" style="4875" width="26.57421875" customWidth="1"/>
    <col min="5" max="5" style="4789" width="27.7109375" customWidth="1"/>
    <col min="6" max="6" style="4789" width="23.57421875" customWidth="1"/>
    <col min="7" max="7" style="4789" width="31.421875" customWidth="1"/>
    <col min="8" max="8" style="4789" width="40.8515625" customWidth="1"/>
    <col min="9" max="9" style="4789" width="14.57421875" customWidth="1"/>
    <col min="10" max="10" style="4789" width="26.8515625" customWidth="1"/>
    <col min="11" max="11" style="4789" width="50.00390625" customWidth="1"/>
    <col min="12" max="12" style="4789" width="52.421875" customWidth="1"/>
    <col min="13" max="13" style="4789" width="10.7109375" customWidth="1"/>
    <col min="14" max="14" style="4789" width="55.140625" customWidth="1"/>
    <col min="15" max="15" style="4789" width="31.8515625" customWidth="1"/>
    <col min="16" max="16" style="4789" width="23.8515625" customWidth="1"/>
    <col min="17" max="17" style="4789" width="46.57421875" customWidth="1"/>
    <col min="18" max="18" style="4789" width="24.00390625" customWidth="1"/>
    <col min="19" max="19" style="4789" width="20.57421875" customWidth="1"/>
    <col min="20" max="20" style="4789" width="22.00390625" customWidth="1"/>
    <col min="21" max="22" style="4789" width="26.421875" customWidth="1"/>
    <col min="23" max="23" style="4789" width="8.28125" hidden="1" customWidth="1"/>
    <col min="24" max="24" style="4789" width="59.7109375" customWidth="1"/>
    <col min="25" max="25" style="4789" width="49.140625" customWidth="1"/>
    <col min="26" max="26" style="4789" width="11.140625" customWidth="1"/>
    <col min="27" max="30" style="4789" width="29.00390625" customWidth="1"/>
    <col min="31" max="31" style="4789" width="9.140625"/>
    <col min="32" max="32" style="4789" width="34.7109375" customWidth="1"/>
    <col min="33" max="33" style="4789" width="9.140625"/>
    <col min="34" max="35" style="4789" width="34.421875" customWidth="1"/>
    <col min="36" max="36" style="4789" width="9.140625"/>
    <col min="37" max="37" style="4789" width="24.57421875" customWidth="1"/>
    <col min="38" max="38" style="4789" width="9.140625"/>
    <col min="39" max="39" style="4789" width="26.140625" customWidth="1"/>
    <col min="40" max="40" style="4789" width="1.7109375" customWidth="1"/>
    <col min="41" max="41" style="4789" width="9.140625"/>
    <col min="42" max="43" style="4789" width="47.8515625" customWidth="1"/>
    <col min="44" max="44" style="4789" width="1.7109375" customWidth="1"/>
    <col min="45" max="45" style="4789" width="21.421875" customWidth="1"/>
    <col min="46" max="46" style="4789" width="1.7109375" customWidth="1"/>
    <col min="47" max="47" style="4789" width="31.28125" customWidth="1"/>
    <col min="48" max="48" style="4789" width="1.7109375" customWidth="1"/>
    <col min="49" max="50" style="4876" width="9.140625"/>
    <col min="51" max="51" style="4789" width="3.7109375" customWidth="1"/>
    <col min="52" max="52" style="4789" width="55.00390625" customWidth="1"/>
    <col min="53" max="53" style="4789" width="9.140625"/>
    <col min="54" max="54" style="4789" width="35.140625" customWidth="1"/>
    <col min="55" max="55" style="4789" width="9.140625"/>
    <col min="56" max="56" style="4789" width="1.7109375" customWidth="1"/>
    <col min="57" max="57" style="4877" width="12.57421875" customWidth="1"/>
    <col min="58" max="58" style="4877" width="14.28125" customWidth="1"/>
    <col min="59" max="59" style="4789" width="30.7109375" customWidth="1"/>
    <col min="60" max="60" style="4784" width="40.7109375" customWidth="1"/>
    <col min="61" max="61" style="4784" width="15.00390625" customWidth="1"/>
    <col min="62" max="62" style="4784" width="40.7109375" customWidth="1"/>
    <col min="63" max="63" style="4784" width="2.7109375" customWidth="1"/>
    <col min="64" max="64" style="4784" width="44.7109375" customWidth="1"/>
    <col min="65" max="65" style="4784" width="2.7109375" customWidth="1"/>
    <col min="66" max="66" style="4784" width="40.7109375" customWidth="1"/>
    <col min="67" max="68" style="4789" width="9.140625"/>
    <col min="69" max="69" style="4789" width="18.140625" customWidth="1"/>
    <col min="70" max="70" style="4789" width="57.8515625" customWidth="1"/>
    <col min="71" max="71" style="4844" width="1.7109375" customWidth="1"/>
    <col min="72" max="72" style="4789" width="22.57421875" customWidth="1"/>
    <col min="73" max="73" style="4789" width="57.8515625" customWidth="1"/>
    <col min="74" max="74" style="4789" width="1.7109375" customWidth="1"/>
    <col min="75" max="75" style="4789" width="22.57421875" customWidth="1"/>
    <col min="76" max="76" style="4789" width="57.8515625" customWidth="1"/>
    <col min="77" max="77" style="4789" width="1.7109375" customWidth="1"/>
    <col min="78" max="78" style="4789" width="22.57421875" customWidth="1"/>
    <col min="79" max="79" style="4789" width="57.8515625" customWidth="1"/>
    <col min="80" max="81" style="4789" width="9.140625"/>
    <col min="82" max="82" style="4789" width="49.57421875" customWidth="1"/>
  </cols>
  <sheetData>
    <row s="4779" customFormat="1" customHeight="1" ht="11.25">
      <c r="A1" s="1074" t="s">
        <v>1158</v>
      </c>
      <c r="B1" s="1074" t="s">
        <v>1159</v>
      </c>
      <c r="C1" s="1074" t="s">
        <v>1160</v>
      </c>
      <c r="D1" s="1074" t="s">
        <v>1161</v>
      </c>
      <c r="E1" s="1074" t="s">
        <v>1162</v>
      </c>
      <c r="F1" s="1074" t="s">
        <v>1163</v>
      </c>
      <c r="G1" s="1074" t="s">
        <v>1164</v>
      </c>
      <c r="H1" s="1074" t="s">
        <v>1165</v>
      </c>
      <c r="I1" s="1074" t="s">
        <v>1166</v>
      </c>
      <c r="J1" s="1074" t="s">
        <v>1167</v>
      </c>
      <c r="K1" s="1074" t="s">
        <v>1168</v>
      </c>
      <c r="L1" s="1074" t="s">
        <v>1169</v>
      </c>
      <c r="M1" s="1074"/>
      <c r="N1" s="1074" t="s">
        <v>1170</v>
      </c>
      <c r="O1" s="1074" t="s">
        <v>1171</v>
      </c>
      <c r="P1" s="1074" t="s">
        <v>1172</v>
      </c>
      <c r="Q1" s="1074" t="s">
        <v>1173</v>
      </c>
      <c r="R1" s="1074" t="s">
        <v>1174</v>
      </c>
      <c r="S1" s="1074" t="s">
        <v>1175</v>
      </c>
      <c r="T1" s="1074" t="s">
        <v>1176</v>
      </c>
      <c r="U1" s="1074" t="s">
        <v>1177</v>
      </c>
      <c r="V1" s="1074"/>
      <c r="W1" s="803" t="s">
        <v>1178</v>
      </c>
      <c r="X1" s="1074" t="s">
        <v>1179</v>
      </c>
      <c r="Y1" s="1074" t="s">
        <v>1180</v>
      </c>
      <c r="Z1" s="1074"/>
      <c r="AA1" s="1074" t="s">
        <v>1181</v>
      </c>
      <c r="AB1" s="1074"/>
      <c r="AC1" s="1074" t="s">
        <v>1182</v>
      </c>
      <c r="AD1" s="1074"/>
      <c r="AF1" s="1074" t="s">
        <v>1183</v>
      </c>
      <c r="AH1" s="1074" t="s">
        <v>1184</v>
      </c>
      <c r="AI1" s="1074" t="s">
        <v>1185</v>
      </c>
      <c r="AK1" s="1074" t="s">
        <v>1186</v>
      </c>
      <c r="AM1" s="1074" t="s">
        <v>1187</v>
      </c>
      <c r="AP1" s="1074" t="s">
        <v>1188</v>
      </c>
      <c r="AQ1" s="1074" t="s">
        <v>1189</v>
      </c>
      <c r="AS1" s="1074" t="s">
        <v>1190</v>
      </c>
      <c r="AU1" s="1074" t="s">
        <v>1191</v>
      </c>
      <c r="AW1" s="1074" t="s">
        <v>1192</v>
      </c>
      <c r="AX1" s="1074" t="s">
        <v>1193</v>
      </c>
      <c r="AZ1" s="1160" t="s">
        <v>1194</v>
      </c>
      <c r="BB1" s="1074" t="s">
        <v>1195</v>
      </c>
      <c r="BC1" s="1074"/>
      <c r="BE1" s="1074" t="s">
        <v>1196</v>
      </c>
      <c r="BF1" s="1074" t="s">
        <v>1197</v>
      </c>
      <c r="BH1" s="1076" t="s">
        <v>708</v>
      </c>
      <c r="BI1" s="1077"/>
      <c r="BJ1" s="1078" t="s">
        <v>1198</v>
      </c>
      <c r="BK1" s="1077"/>
      <c r="BL1" s="1079" t="s">
        <v>806</v>
      </c>
      <c r="BM1" s="1077"/>
      <c r="BN1" s="1080" t="s">
        <v>1199</v>
      </c>
      <c r="BS1" s="1457"/>
    </row>
    <row customHeight="1" ht="11.25">
      <c r="A2" s="1081" t="s">
        <v>1200</v>
      </c>
      <c r="B2" s="1082">
        <v>2000</v>
      </c>
      <c r="C2" s="1082">
        <v>2022</v>
      </c>
      <c r="D2" s="1082" t="s">
        <v>65</v>
      </c>
      <c r="E2" s="1083" t="s">
        <v>1201</v>
      </c>
      <c r="F2" s="1083" t="s">
        <v>1202</v>
      </c>
      <c r="G2" s="1083" t="s">
        <v>1203</v>
      </c>
      <c r="H2" s="1084" t="s">
        <v>53</v>
      </c>
      <c r="I2" s="1083" t="s">
        <v>107</v>
      </c>
      <c r="J2" s="1083" t="s">
        <v>1204</v>
      </c>
      <c r="K2" s="1085" t="s">
        <v>1205</v>
      </c>
      <c r="L2" s="1086"/>
      <c r="M2" s="1085">
        <v>1</v>
      </c>
      <c r="N2" s="1170" t="s">
        <v>1206</v>
      </c>
      <c r="O2" s="1084" t="s">
        <v>1207</v>
      </c>
      <c r="P2" s="1087" t="s">
        <v>33</v>
      </c>
      <c r="Q2" s="1088" t="s">
        <v>488</v>
      </c>
      <c r="R2" s="129" t="s">
        <v>1208</v>
      </c>
      <c r="S2" s="129" t="s">
        <v>1209</v>
      </c>
      <c r="T2" s="1089" t="s">
        <v>1210</v>
      </c>
      <c r="U2" s="1086" t="s">
        <v>1211</v>
      </c>
      <c r="V2" s="1090">
        <v>1</v>
      </c>
      <c r="W2" s="1091"/>
      <c r="X2" s="1091" t="s">
        <v>1212</v>
      </c>
      <c r="Y2" s="1082" t="s">
        <v>1213</v>
      </c>
      <c r="Z2" s="1092"/>
      <c r="AA2" s="1082" t="s">
        <v>1214</v>
      </c>
      <c r="AB2" s="1093" t="s">
        <v>1214</v>
      </c>
      <c r="AC2" s="1082" t="s">
        <v>1215</v>
      </c>
      <c r="AD2" s="1093" t="s">
        <v>1215</v>
      </c>
      <c r="AF2" s="1084" t="s">
        <v>1211</v>
      </c>
      <c r="AH2" s="1083" t="s">
        <v>1216</v>
      </c>
      <c r="AI2" s="1083" t="s">
        <v>1216</v>
      </c>
      <c r="AK2" s="1083" t="s">
        <v>1217</v>
      </c>
      <c r="AM2" s="1083" t="s">
        <v>1218</v>
      </c>
      <c r="AP2" s="1094" t="s">
        <v>1212</v>
      </c>
      <c r="AQ2" s="1095" t="s">
        <v>1212</v>
      </c>
      <c r="AS2" s="1082" t="s">
        <v>1219</v>
      </c>
      <c r="AU2" s="1128" t="s">
        <v>1220</v>
      </c>
      <c r="AW2" s="1128" t="s">
        <v>1221</v>
      </c>
      <c r="AX2" s="1128" t="s">
        <v>1221</v>
      </c>
      <c r="AZ2" s="1128" t="s">
        <v>1222</v>
      </c>
      <c r="BB2" s="1128" t="s">
        <v>1223</v>
      </c>
      <c r="BC2" s="1128" t="s">
        <v>1224</v>
      </c>
      <c r="BE2" s="1128">
        <v>2000</v>
      </c>
      <c r="BF2" s="1128" t="s">
        <v>1225</v>
      </c>
    </row>
    <row customHeight="1" ht="11.25">
      <c r="A3" s="1081" t="s">
        <v>1226</v>
      </c>
      <c r="B3" s="1082">
        <v>2001</v>
      </c>
      <c r="C3" s="1082">
        <v>2023</v>
      </c>
      <c r="D3" s="1082" t="s">
        <v>55</v>
      </c>
      <c r="E3" s="1083" t="s">
        <v>1227</v>
      </c>
      <c r="F3" s="1083" t="s">
        <v>1228</v>
      </c>
      <c r="G3" s="1083" t="s">
        <v>1229</v>
      </c>
      <c r="H3" s="1084" t="s">
        <v>1230</v>
      </c>
      <c r="I3" s="1083" t="s">
        <v>108</v>
      </c>
      <c r="J3" s="1083" t="s">
        <v>542</v>
      </c>
      <c r="K3" s="1085" t="s">
        <v>1231</v>
      </c>
      <c r="L3" s="1086">
        <f>_xlfn.IFERROR(MATCH(K3,OFFER_METHOD,0),0)</f>
        <v>0</v>
      </c>
      <c r="M3" s="1085">
        <v>2</v>
      </c>
      <c r="N3" s="1170" t="s">
        <v>1232</v>
      </c>
      <c r="O3" s="1084" t="s">
        <v>1233</v>
      </c>
      <c r="P3" s="1087" t="s">
        <v>1234</v>
      </c>
      <c r="Q3" s="1088" t="s">
        <v>1235</v>
      </c>
      <c r="R3" s="129" t="s">
        <v>1236</v>
      </c>
      <c r="S3" s="129" t="s">
        <v>1237</v>
      </c>
      <c r="T3" s="1089" t="s">
        <v>1238</v>
      </c>
      <c r="U3" s="1086" t="s">
        <v>1239</v>
      </c>
      <c r="V3" s="1090">
        <v>2</v>
      </c>
      <c r="W3" s="1091"/>
      <c r="X3" s="1091" t="s">
        <v>1240</v>
      </c>
      <c r="Y3" s="1082" t="s">
        <v>1213</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1224</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88</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1213</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89</v>
      </c>
      <c r="K5" s="1085" t="s">
        <v>1300</v>
      </c>
      <c r="L5" s="1086">
        <f>_xlfn.IFERROR(MATCH(K5,OFFER_METHOD,0),0)</f>
        <v>0</v>
      </c>
      <c r="M5" s="1085">
        <v>4</v>
      </c>
      <c r="N5" s="1099" t="s">
        <v>1301</v>
      </c>
      <c r="O5" s="1083" t="s">
        <v>1302</v>
      </c>
      <c r="Q5" s="1088" t="s">
        <v>1303</v>
      </c>
      <c r="R5" s="129" t="s">
        <v>489</v>
      </c>
      <c r="T5" s="1084" t="s">
        <v>1304</v>
      </c>
      <c r="U5" s="1086" t="s">
        <v>1305</v>
      </c>
      <c r="V5" s="1090">
        <v>4</v>
      </c>
      <c r="W5" s="1091"/>
      <c r="X5" s="1091" t="s">
        <v>164</v>
      </c>
      <c r="Y5" s="1082" t="s">
        <v>1306</v>
      </c>
      <c r="Z5" s="1098">
        <v>1</v>
      </c>
      <c r="AF5" s="1084" t="s">
        <v>1307</v>
      </c>
      <c r="AH5" s="1083" t="s">
        <v>1308</v>
      </c>
      <c r="AK5" s="1083" t="s">
        <v>1309</v>
      </c>
      <c r="AM5" s="1083" t="s">
        <v>1310</v>
      </c>
      <c r="AP5" s="1094" t="s">
        <v>164</v>
      </c>
      <c r="AQ5" s="1095" t="s">
        <v>164</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1212</v>
      </c>
      <c r="BS5" s="1459"/>
      <c r="BT5" s="1311">
        <v>64236871</v>
      </c>
      <c r="BU5" s="1075" t="s">
        <v>213</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109</v>
      </c>
      <c r="J6" s="1074" t="s">
        <v>1324</v>
      </c>
      <c r="L6" s="1086">
        <f>SUM(kind_of_control_method_filter)</f>
        <v>0</v>
      </c>
      <c r="N6" s="1099" t="s">
        <v>1325</v>
      </c>
      <c r="O6" s="1083" t="s">
        <v>1326</v>
      </c>
      <c r="R6" s="129" t="s">
        <v>488</v>
      </c>
      <c r="T6" s="1084" t="s">
        <v>1327</v>
      </c>
      <c r="U6" s="1086" t="s">
        <v>1307</v>
      </c>
      <c r="V6" s="1090">
        <v>5</v>
      </c>
      <c r="W6" s="1091"/>
      <c r="X6" s="1082" t="s">
        <v>170</v>
      </c>
      <c r="Y6" s="1082" t="s">
        <v>1328</v>
      </c>
      <c r="Z6" s="1098"/>
      <c r="AA6" s="1101"/>
      <c r="AH6" s="1083" t="s">
        <v>1329</v>
      </c>
      <c r="AK6" s="1083" t="s">
        <v>1330</v>
      </c>
      <c r="AM6" s="1083" t="s">
        <v>1331</v>
      </c>
      <c r="AP6" s="1094" t="s">
        <v>170</v>
      </c>
      <c r="AQ6" s="1095" t="s">
        <v>170</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1247</v>
      </c>
      <c r="BS6" s="1460"/>
      <c r="BT6" s="1311">
        <v>64236872</v>
      </c>
      <c r="BU6" s="1075" t="s">
        <v>218</v>
      </c>
      <c r="BV6" s="1077"/>
      <c r="BW6" s="1735">
        <v>4213768</v>
      </c>
      <c r="BX6" s="1733" t="s">
        <v>243</v>
      </c>
      <c r="BZ6" s="1311">
        <v>64237510</v>
      </c>
      <c r="CA6" s="1075" t="s">
        <v>1339</v>
      </c>
    </row>
    <row customHeight="1" ht="11.25">
      <c r="A7" s="1081" t="s">
        <v>1340</v>
      </c>
      <c r="B7" s="1082">
        <v>2005</v>
      </c>
      <c r="E7" s="1083" t="s">
        <v>1341</v>
      </c>
      <c r="F7" s="1100"/>
      <c r="H7" s="1084" t="s">
        <v>1342</v>
      </c>
      <c r="I7" s="1083" t="s">
        <v>90</v>
      </c>
      <c r="J7" s="1083" t="s">
        <v>1343</v>
      </c>
      <c r="N7" s="1103" t="s">
        <v>1344</v>
      </c>
      <c r="O7" s="1083" t="s">
        <v>1345</v>
      </c>
      <c r="U7" s="1086" t="s">
        <v>55</v>
      </c>
      <c r="V7" s="370" t="s">
        <v>90</v>
      </c>
      <c r="W7" s="1091"/>
      <c r="X7" s="1082" t="s">
        <v>176</v>
      </c>
      <c r="Y7" s="1082" t="s">
        <v>1306</v>
      </c>
      <c r="Z7" s="1098"/>
      <c r="AA7" s="1101"/>
      <c r="AH7" s="1083" t="s">
        <v>1346</v>
      </c>
      <c r="AK7" s="1083" t="s">
        <v>1347</v>
      </c>
      <c r="AM7" s="1083" t="s">
        <v>1348</v>
      </c>
      <c r="AP7" s="1094" t="s">
        <v>176</v>
      </c>
      <c r="AQ7" s="1095" t="s">
        <v>176</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1240</v>
      </c>
      <c r="BS7" s="1459"/>
      <c r="BT7" s="1311">
        <v>64236873</v>
      </c>
      <c r="BU7" s="1075" t="s">
        <v>223</v>
      </c>
      <c r="BV7" s="1077"/>
      <c r="BW7" s="1735">
        <v>4213769</v>
      </c>
      <c r="BX7" s="1733" t="s">
        <v>1356</v>
      </c>
      <c r="BZ7" s="1311">
        <v>64237511</v>
      </c>
      <c r="CA7" s="1075" t="s">
        <v>258</v>
      </c>
    </row>
    <row customHeight="1" ht="11.25">
      <c r="A8" s="1081" t="s">
        <v>1357</v>
      </c>
      <c r="B8" s="1082">
        <v>2006</v>
      </c>
      <c r="E8" s="1083" t="s">
        <v>1358</v>
      </c>
      <c r="F8" s="1100"/>
      <c r="I8" s="1083" t="s">
        <v>91</v>
      </c>
      <c r="J8" s="1083" t="s">
        <v>1359</v>
      </c>
      <c r="N8" s="1171" t="s">
        <v>1360</v>
      </c>
      <c r="O8" s="1083" t="s">
        <v>1361</v>
      </c>
      <c r="V8" s="370" t="s">
        <v>91</v>
      </c>
      <c r="W8" s="1091"/>
      <c r="X8" s="1082" t="s">
        <v>182</v>
      </c>
      <c r="Y8" s="1082" t="s">
        <v>1306</v>
      </c>
      <c r="Z8" s="1098"/>
      <c r="AA8" s="1101"/>
      <c r="AK8" s="1083" t="s">
        <v>1362</v>
      </c>
      <c r="AP8" s="1094" t="s">
        <v>182</v>
      </c>
      <c r="AQ8" s="1095" t="s">
        <v>182</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164</v>
      </c>
      <c r="BS8" s="1459"/>
      <c r="BT8" s="1311">
        <v>64236874</v>
      </c>
      <c r="BU8" s="1325" t="s">
        <v>1371</v>
      </c>
      <c r="BV8" s="1077"/>
      <c r="BW8" s="1735">
        <v>4213770</v>
      </c>
      <c r="BX8" s="1736" t="s">
        <v>1372</v>
      </c>
      <c r="BZ8" s="1311">
        <v>64237512</v>
      </c>
      <c r="CA8" s="1075" t="s">
        <v>253</v>
      </c>
    </row>
    <row customHeight="1" ht="11.25">
      <c r="A9" s="1081" t="s">
        <v>1373</v>
      </c>
      <c r="B9" s="1082">
        <v>2007</v>
      </c>
      <c r="E9" s="1083" t="s">
        <v>1374</v>
      </c>
      <c r="F9" s="1100"/>
      <c r="G9" s="1074" t="s">
        <v>1375</v>
      </c>
      <c r="H9" s="1074" t="s">
        <v>1376</v>
      </c>
      <c r="I9" s="1083" t="s">
        <v>110</v>
      </c>
      <c r="O9" s="1083" t="s">
        <v>1377</v>
      </c>
      <c r="V9" s="370" t="s">
        <v>110</v>
      </c>
      <c r="W9" s="1091"/>
      <c r="X9" s="1082" t="s">
        <v>188</v>
      </c>
      <c r="Y9" s="1082" t="s">
        <v>1213</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170</v>
      </c>
      <c r="BS9" s="1459"/>
      <c r="BT9" s="1311">
        <v>64236875</v>
      </c>
      <c r="BU9" s="1075" t="s">
        <v>233</v>
      </c>
      <c r="BV9" s="1077"/>
      <c r="BW9" s="1730"/>
      <c r="BX9" s="1730"/>
    </row>
    <row customHeight="1" ht="11.25">
      <c r="A10" s="1081" t="s">
        <v>1387</v>
      </c>
      <c r="B10" s="1082">
        <v>2008</v>
      </c>
      <c r="E10" s="1083" t="s">
        <v>1388</v>
      </c>
      <c r="F10" s="1100"/>
      <c r="G10" s="1083" t="s">
        <v>1389</v>
      </c>
      <c r="H10" s="1083" t="s">
        <v>1390</v>
      </c>
      <c r="I10" s="1083" t="s">
        <v>146</v>
      </c>
      <c r="J10" s="1074" t="s">
        <v>1391</v>
      </c>
      <c r="K10" s="1074" t="s">
        <v>1392</v>
      </c>
      <c r="O10" s="1083" t="s">
        <v>1393</v>
      </c>
      <c r="V10" s="371" t="s">
        <v>146</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176</v>
      </c>
      <c r="BS10" s="1459"/>
      <c r="BT10" s="1311">
        <v>64236876</v>
      </c>
      <c r="BU10" s="1075" t="s">
        <v>208</v>
      </c>
      <c r="BV10" s="1077"/>
      <c r="BW10" s="1730"/>
      <c r="BX10" s="1730"/>
    </row>
    <row customHeight="1" ht="11.25">
      <c r="A11" s="1081" t="s">
        <v>1403</v>
      </c>
      <c r="B11" s="1082">
        <v>2009</v>
      </c>
      <c r="E11" s="1083" t="s">
        <v>1404</v>
      </c>
      <c r="F11" s="1100"/>
      <c r="G11" s="1083" t="s">
        <v>1405</v>
      </c>
      <c r="H11" s="1083" t="s">
        <v>1406</v>
      </c>
      <c r="I11" s="1083" t="s">
        <v>147</v>
      </c>
      <c r="J11" s="1084" t="s">
        <v>1407</v>
      </c>
      <c r="K11" s="1106" t="s">
        <v>1408</v>
      </c>
      <c r="O11" s="1084" t="s">
        <v>1409</v>
      </c>
      <c r="V11" s="370" t="s">
        <v>147</v>
      </c>
      <c r="W11" s="261"/>
      <c r="X11" s="1091" t="s">
        <v>1379</v>
      </c>
      <c r="Y11" s="1082" t="s">
        <v>1410</v>
      </c>
      <c r="Z11" s="1098"/>
      <c r="AP11" s="1094" t="s">
        <v>188</v>
      </c>
      <c r="AQ11" s="1096" t="s">
        <v>188</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182</v>
      </c>
      <c r="BS11" s="1459"/>
      <c r="BW11" s="1730"/>
      <c r="BX11" s="1730"/>
    </row>
    <row customHeight="1" ht="11.25">
      <c r="A12" s="1081" t="s">
        <v>1417</v>
      </c>
      <c r="B12" s="1082">
        <v>2010</v>
      </c>
      <c r="E12" s="1083" t="s">
        <v>1418</v>
      </c>
      <c r="F12" s="1100"/>
      <c r="G12" s="1083" t="s">
        <v>1406</v>
      </c>
      <c r="I12" s="1083" t="s">
        <v>148</v>
      </c>
      <c r="J12" s="1084" t="s">
        <v>1419</v>
      </c>
      <c r="K12" s="1106" t="s">
        <v>1420</v>
      </c>
      <c r="O12" s="1084" t="s">
        <v>488</v>
      </c>
      <c r="V12" s="370" t="s">
        <v>148</v>
      </c>
      <c r="W12" s="1096"/>
      <c r="X12" s="1091" t="s">
        <v>1421</v>
      </c>
      <c r="Y12" s="1082" t="s">
        <v>1213</v>
      </c>
      <c r="AP12" s="1094"/>
      <c r="AW12" s="1128" t="s">
        <v>147</v>
      </c>
      <c r="AX12" s="1128" t="s">
        <v>147</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149</v>
      </c>
      <c r="K13" s="1106" t="s">
        <v>1378</v>
      </c>
      <c r="V13" s="370" t="s">
        <v>149</v>
      </c>
      <c r="W13" s="1096"/>
      <c r="X13" s="1096"/>
      <c r="Y13" s="1096"/>
      <c r="AW13" s="1128" t="s">
        <v>148</v>
      </c>
      <c r="AX13" s="1128" t="s">
        <v>148</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150</v>
      </c>
      <c r="J14" s="1074" t="s">
        <v>1436</v>
      </c>
      <c r="N14" s="1074" t="s">
        <v>1437</v>
      </c>
      <c r="V14" s="1090">
        <v>13</v>
      </c>
      <c r="W14" s="1091"/>
      <c r="X14" s="1091" t="s">
        <v>1247</v>
      </c>
      <c r="Y14" s="1082" t="s">
        <v>1213</v>
      </c>
      <c r="AW14" s="1128" t="s">
        <v>149</v>
      </c>
      <c r="AX14" s="1128" t="s">
        <v>149</v>
      </c>
      <c r="AZ14" s="1074" t="s">
        <v>1438</v>
      </c>
      <c r="BB14" s="1128" t="s">
        <v>1439</v>
      </c>
      <c r="BC14" s="1128" t="s">
        <v>1431</v>
      </c>
      <c r="BE14" s="1128">
        <v>2012</v>
      </c>
      <c r="BH14" s="1075" t="s">
        <v>1355</v>
      </c>
      <c r="BJ14" s="1229" t="s">
        <v>1440</v>
      </c>
      <c r="BL14" s="1229" t="s">
        <v>1440</v>
      </c>
      <c r="BN14" s="1075" t="s">
        <v>1441</v>
      </c>
      <c r="BQ14" s="1311">
        <v>4213782</v>
      </c>
      <c r="BR14" s="1075" t="s">
        <v>188</v>
      </c>
      <c r="BS14" s="1459"/>
      <c r="BT14" s="1077"/>
      <c r="BU14" s="1077"/>
      <c r="BV14" s="1077"/>
      <c r="BW14" s="1734"/>
      <c r="BX14" s="1730"/>
    </row>
    <row customHeight="1" ht="19.5">
      <c r="A15" s="1081" t="s">
        <v>1442</v>
      </c>
      <c r="B15" s="1082">
        <v>2013</v>
      </c>
      <c r="E15" s="1738" t="s">
        <v>1443</v>
      </c>
      <c r="G15" s="1074" t="s">
        <v>1444</v>
      </c>
      <c r="H15" s="1074" t="s">
        <v>1445</v>
      </c>
      <c r="I15" s="1085" t="s">
        <v>151</v>
      </c>
      <c r="J15" s="1096" t="s">
        <v>569</v>
      </c>
      <c r="N15" s="1166" t="s">
        <v>1446</v>
      </c>
      <c r="X15" s="1094"/>
      <c r="AW15" s="1128" t="s">
        <v>150</v>
      </c>
      <c r="AX15" s="1128" t="s">
        <v>150</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542</v>
      </c>
      <c r="N16" s="1166" t="s">
        <v>1455</v>
      </c>
      <c r="AW16" s="1128" t="s">
        <v>151</v>
      </c>
      <c r="AX16" s="1128" t="s">
        <v>151</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1258</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1288</v>
      </c>
      <c r="BR18" s="1167" t="s">
        <v>1289</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282</v>
      </c>
    </row>
    <row customHeight="1" ht="21">
      <c r="A23" s="1081" t="s">
        <v>1521</v>
      </c>
      <c r="B23" s="1082">
        <v>2021</v>
      </c>
      <c r="AW23" s="1128" t="s">
        <v>1522</v>
      </c>
      <c r="AX23" s="1128" t="s">
        <v>1522</v>
      </c>
      <c r="AZ23" s="1128" t="s">
        <v>1523</v>
      </c>
      <c r="BB23" s="1128" t="s">
        <v>1524</v>
      </c>
      <c r="BC23" s="1128" t="s">
        <v>1224</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486</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45292</v>
      </c>
      <c r="F29" s="1112" t="str">
        <f>IF(TEMPLATE_GROUP="","",INDEX(EndDateList,MATCH(TEMPLATE_GROUP,CodeTemplateList,0),1))</f>
        <v>45657</v>
      </c>
      <c r="H29" s="1113" t="s">
        <v>1560</v>
      </c>
      <c r="AX29" s="1128" t="s">
        <v>1561</v>
      </c>
      <c r="AZ29" s="1128" t="s">
        <v>1208</v>
      </c>
      <c r="BB29" s="1128" t="s">
        <v>1409</v>
      </c>
      <c r="BC29" s="1098"/>
      <c r="BE29" s="1128">
        <v>2027</v>
      </c>
      <c r="BJ29" s="1075" t="s">
        <v>1449</v>
      </c>
      <c r="BL29" s="1075" t="s">
        <v>1449</v>
      </c>
    </row>
    <row customHeight="1" ht="11.25">
      <c r="A30" s="1081" t="s">
        <v>1562</v>
      </c>
      <c r="D30" s="1114"/>
      <c r="E30" s="1115"/>
      <c r="F30" s="1115"/>
      <c r="AX30" s="1128" t="s">
        <v>1563</v>
      </c>
      <c r="AZ30" s="1128" t="s">
        <v>1236</v>
      </c>
      <c r="BE30" s="1128">
        <v>2028</v>
      </c>
      <c r="BJ30" s="1075" t="s">
        <v>1564</v>
      </c>
      <c r="BL30" s="1075" t="s">
        <v>1564</v>
      </c>
    </row>
    <row customHeight="1" ht="12.75">
      <c r="A31" s="1081" t="s">
        <v>1565</v>
      </c>
      <c r="D31" s="1108"/>
      <c r="E31" s="1109"/>
      <c r="F31" s="1109"/>
      <c r="H31" s="1116"/>
      <c r="AX31" s="1128" t="s">
        <v>1566</v>
      </c>
      <c r="AZ31" s="1128" t="s">
        <v>491</v>
      </c>
      <c r="BE31" s="1128">
        <v>2029</v>
      </c>
      <c r="BJ31" s="1075" t="s">
        <v>1567</v>
      </c>
      <c r="BL31" s="1075" t="s">
        <v>1567</v>
      </c>
    </row>
    <row customHeight="1" ht="11.25">
      <c r="A32" s="1081" t="s">
        <v>1568</v>
      </c>
      <c r="D32" s="1111" t="s">
        <v>1569</v>
      </c>
      <c r="E32" s="1112" t="str">
        <f>IF(TEMPLATE_GROUP="","",INDEX(StartDateList,MATCH(TEMPLATE_GROUP,CodeTemplateList,0),1))</f>
        <v>45292</v>
      </c>
      <c r="F32" s="1112" t="str">
        <f>IF(TEMPLATE_GROUP="","",INDEX(EndDateList,MATCH(TEMPLATE_GROUP,CodeTemplateList,0),1))</f>
        <v>45657</v>
      </c>
      <c r="H32" s="1117" t="s">
        <v>1570</v>
      </c>
      <c r="O32" s="1081" t="s">
        <v>1207</v>
      </c>
      <c r="AX32" s="1128" t="s">
        <v>1571</v>
      </c>
      <c r="AZ32" s="1128" t="s">
        <v>489</v>
      </c>
      <c r="BE32" s="1128">
        <v>2030</v>
      </c>
      <c r="BJ32" s="1075" t="s">
        <v>1458</v>
      </c>
      <c r="BL32" s="1075" t="s">
        <v>1458</v>
      </c>
    </row>
    <row customHeight="1" ht="11.25">
      <c r="A33" s="1081" t="s">
        <v>1572</v>
      </c>
      <c r="O33" s="1081" t="s">
        <v>1233</v>
      </c>
      <c r="AX33" s="1128" t="s">
        <v>1573</v>
      </c>
      <c r="AZ33" s="1128" t="s">
        <v>488</v>
      </c>
      <c r="BE33" s="1128">
        <v>2031</v>
      </c>
      <c r="BJ33" s="1075" t="s">
        <v>1465</v>
      </c>
      <c r="BL33" s="1075" t="s">
        <v>1465</v>
      </c>
    </row>
    <row customHeight="1" ht="11.25">
      <c r="A34" s="1081" t="s">
        <v>1574</v>
      </c>
      <c r="O34" s="1081" t="s">
        <v>1269</v>
      </c>
      <c r="AX34" s="1128" t="s">
        <v>1575</v>
      </c>
      <c r="BE34" s="1128">
        <v>2032</v>
      </c>
      <c r="BJ34" s="1075" t="s">
        <v>1475</v>
      </c>
      <c r="BL34" s="1075" t="s">
        <v>1475</v>
      </c>
    </row>
    <row customHeight="1" ht="11.25">
      <c r="A35" s="1081" t="s">
        <v>1576</v>
      </c>
      <c r="O35" s="1081" t="s">
        <v>1302</v>
      </c>
      <c r="AX35" s="1128" t="s">
        <v>1577</v>
      </c>
      <c r="AZ35" s="1074" t="s">
        <v>1578</v>
      </c>
      <c r="BE35" s="1128">
        <v>2033</v>
      </c>
      <c r="BL35" s="1075" t="s">
        <v>1579</v>
      </c>
    </row>
    <row customHeight="1" ht="11.25">
      <c r="A36" s="1913" t="s">
        <v>1580</v>
      </c>
      <c r="D36" s="1118" t="s">
        <v>1581</v>
      </c>
      <c r="E36" s="1119" t="s">
        <v>754</v>
      </c>
      <c r="F36" s="1120" t="str">
        <f>INDEX(E37:E41,MATCH(TEMPLATE_SPHERE,F37:F41,0))</f>
        <v>холодного водоснабжения</v>
      </c>
      <c r="G36" s="1120" t="str">
        <f>INDEX(G37:G41,MATCH(TEMPLATE_SPHERE,F37:F41,0))</f>
        <v>холодное водоснабжение</v>
      </c>
      <c r="O36" s="1081" t="s">
        <v>1326</v>
      </c>
      <c r="AX36" s="1128" t="s">
        <v>1582</v>
      </c>
      <c r="AZ36" s="1128" t="s">
        <v>488</v>
      </c>
      <c r="BE36" s="1128">
        <v>2034</v>
      </c>
      <c r="BL36" s="1075" t="s">
        <v>1583</v>
      </c>
    </row>
    <row customHeight="1" ht="11.25">
      <c r="A37" s="1081" t="s">
        <v>1584</v>
      </c>
      <c r="E37" s="413" t="s">
        <v>1585</v>
      </c>
      <c r="F37" s="1121" t="s">
        <v>708</v>
      </c>
      <c r="G37" s="413" t="s">
        <v>1586</v>
      </c>
      <c r="O37" s="1081" t="s">
        <v>1345</v>
      </c>
      <c r="AX37" s="1128" t="s">
        <v>1587</v>
      </c>
      <c r="AZ37" s="1128" t="s">
        <v>1235</v>
      </c>
      <c r="BE37" s="1128">
        <v>2035</v>
      </c>
    </row>
    <row customHeight="1" ht="11.25">
      <c r="A38" s="1081" t="s">
        <v>1588</v>
      </c>
      <c r="E38" s="413" t="s">
        <v>1589</v>
      </c>
      <c r="F38" s="1122" t="s">
        <v>754</v>
      </c>
      <c r="G38" s="413" t="s">
        <v>1590</v>
      </c>
      <c r="O38" s="1081" t="s">
        <v>1361</v>
      </c>
      <c r="AX38" s="1128" t="s">
        <v>1591</v>
      </c>
      <c r="AZ38" s="1128" t="s">
        <v>1270</v>
      </c>
      <c r="BE38" s="1128">
        <v>2036</v>
      </c>
      <c r="BH38" s="1074" t="s">
        <v>1592</v>
      </c>
      <c r="BJ38" s="1074" t="s">
        <v>1593</v>
      </c>
      <c r="BL38" s="1074" t="s">
        <v>1594</v>
      </c>
      <c r="BN38" s="1074" t="s">
        <v>1595</v>
      </c>
    </row>
    <row customHeight="1" ht="11.25">
      <c r="A39" s="1081" t="s">
        <v>1596</v>
      </c>
      <c r="E39" s="413" t="s">
        <v>1597</v>
      </c>
      <c r="F39" s="1122" t="s">
        <v>806</v>
      </c>
      <c r="G39" s="413" t="s">
        <v>1598</v>
      </c>
      <c r="O39" s="1081" t="s">
        <v>1377</v>
      </c>
      <c r="AX39" s="1128" t="s">
        <v>1599</v>
      </c>
      <c r="AZ39" s="1128" t="s">
        <v>1303</v>
      </c>
      <c r="BE39" s="1128">
        <v>2037</v>
      </c>
      <c r="BH39" s="1075" t="s">
        <v>1600</v>
      </c>
      <c r="BJ39" s="1229" t="s">
        <v>1600</v>
      </c>
      <c r="BL39" s="1229" t="s">
        <v>1600</v>
      </c>
      <c r="BN39" s="1075" t="s">
        <v>1601</v>
      </c>
    </row>
    <row customHeight="1" ht="11.25">
      <c r="A40" s="1081" t="s">
        <v>1602</v>
      </c>
      <c r="E40" s="413" t="s">
        <v>1603</v>
      </c>
      <c r="F40" s="1122" t="s">
        <v>792</v>
      </c>
      <c r="G40" s="413" t="s">
        <v>1604</v>
      </c>
      <c r="O40" s="1081" t="s">
        <v>1393</v>
      </c>
      <c r="AX40" s="1128" t="s">
        <v>1605</v>
      </c>
      <c r="BE40" s="1128">
        <v>2038</v>
      </c>
      <c r="BH40" s="1075" t="s">
        <v>1606</v>
      </c>
      <c r="BJ40" s="1229" t="s">
        <v>927</v>
      </c>
      <c r="BL40" s="1229" t="s">
        <v>927</v>
      </c>
      <c r="BN40" s="1075" t="s">
        <v>961</v>
      </c>
    </row>
    <row customHeight="1" ht="11.25">
      <c r="A41" s="1081" t="s">
        <v>1607</v>
      </c>
      <c r="E41" s="413" t="s">
        <v>1608</v>
      </c>
      <c r="F41" s="1122" t="s">
        <v>1609</v>
      </c>
      <c r="G41" s="413" t="s">
        <v>1608</v>
      </c>
      <c r="O41" s="1081" t="s">
        <v>1409</v>
      </c>
      <c r="AX41" s="1128" t="s">
        <v>1610</v>
      </c>
      <c r="AZ41" s="1074" t="s">
        <v>1611</v>
      </c>
      <c r="BE41" s="1128">
        <v>2039</v>
      </c>
      <c r="BH41" s="1075" t="s">
        <v>1612</v>
      </c>
      <c r="BJ41" s="1229" t="s">
        <v>923</v>
      </c>
      <c r="BL41" s="1229" t="s">
        <v>923</v>
      </c>
      <c r="BN41" s="1075" t="s">
        <v>948</v>
      </c>
    </row>
    <row customHeight="1" ht="11.25">
      <c r="A42" s="1081" t="s">
        <v>1613</v>
      </c>
      <c r="AX42" s="1128" t="s">
        <v>1614</v>
      </c>
      <c r="AZ42" s="1128" t="s">
        <v>1207</v>
      </c>
      <c r="BE42" s="1128">
        <v>2040</v>
      </c>
      <c r="BH42" s="1075" t="s">
        <v>945</v>
      </c>
      <c r="BJ42" s="1229" t="s">
        <v>925</v>
      </c>
      <c r="BL42" s="1229" t="s">
        <v>925</v>
      </c>
      <c r="BN42" s="1075" t="s">
        <v>1615</v>
      </c>
    </row>
    <row customHeight="1" ht="11.25">
      <c r="A43" s="1081" t="s">
        <v>1616</v>
      </c>
      <c r="AX43" s="1128" t="s">
        <v>1617</v>
      </c>
      <c r="AZ43" s="1128" t="s">
        <v>1233</v>
      </c>
      <c r="BE43" s="1128">
        <v>2041</v>
      </c>
      <c r="BH43" s="1075" t="s">
        <v>1618</v>
      </c>
      <c r="BJ43" s="1229" t="s">
        <v>1612</v>
      </c>
      <c r="BL43" s="1229" t="s">
        <v>1612</v>
      </c>
      <c r="BN43" s="1075" t="s">
        <v>1619</v>
      </c>
    </row>
    <row customHeight="1" ht="11.25">
      <c r="A44" s="1081" t="s">
        <v>1620</v>
      </c>
      <c r="I44" s="805" t="s">
        <v>1621</v>
      </c>
      <c r="J44" s="1096" t="s">
        <v>1622</v>
      </c>
      <c r="K44" s="1096" t="s">
        <v>1623</v>
      </c>
      <c r="AX44" s="1128" t="s">
        <v>1624</v>
      </c>
      <c r="AZ44" s="1128" t="s">
        <v>1269</v>
      </c>
      <c r="BE44" s="1128">
        <v>2042</v>
      </c>
      <c r="BH44" s="1075" t="s">
        <v>1625</v>
      </c>
      <c r="BJ44" s="1229" t="s">
        <v>945</v>
      </c>
      <c r="BL44" s="1229" t="s">
        <v>945</v>
      </c>
      <c r="BN44" s="1075" t="s">
        <v>1626</v>
      </c>
    </row>
    <row customHeight="1" ht="11.25">
      <c r="A45" s="1081" t="s">
        <v>1627</v>
      </c>
      <c r="D45" s="1118" t="s">
        <v>1628</v>
      </c>
      <c r="E45" s="1119" t="s">
        <v>1629</v>
      </c>
      <c r="F45" s="803" t="s">
        <v>1630</v>
      </c>
      <c r="G45" s="802" t="s">
        <v>1631</v>
      </c>
      <c r="H45" s="805" t="s">
        <v>1632</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1633</v>
      </c>
      <c r="AZ45" s="1128" t="s">
        <v>1302</v>
      </c>
      <c r="BE45" s="1128">
        <v>2043</v>
      </c>
      <c r="BH45" s="1075" t="s">
        <v>1634</v>
      </c>
      <c r="BJ45" s="1229" t="s">
        <v>939</v>
      </c>
      <c r="BL45" s="1229" t="s">
        <v>939</v>
      </c>
      <c r="BN45" s="1075" t="s">
        <v>1635</v>
      </c>
    </row>
    <row customHeight="1" ht="11.25">
      <c r="A46" s="1081" t="s">
        <v>1636</v>
      </c>
      <c r="E46" s="413" t="s">
        <v>22</v>
      </c>
      <c r="F46" s="1121" t="s">
        <v>1637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1638</v>
      </c>
      <c r="AZ46" s="1128" t="s">
        <v>1326</v>
      </c>
      <c r="BE46" s="1128">
        <v>2044</v>
      </c>
      <c r="BH46" s="1075" t="s">
        <v>948</v>
      </c>
      <c r="BJ46" s="1229" t="s">
        <v>929</v>
      </c>
      <c r="BL46" s="1229" t="s">
        <v>929</v>
      </c>
      <c r="BN46" s="1075" t="s">
        <v>1639</v>
      </c>
    </row>
    <row customHeight="1" ht="11.25">
      <c r="A47" s="1081" t="s">
        <v>1640</v>
      </c>
      <c r="E47" s="413" t="s">
        <v>29</v>
      </c>
      <c r="F47" s="1122" t="s">
        <v>1641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1642</v>
      </c>
      <c r="AZ47" s="1128" t="s">
        <v>1345</v>
      </c>
      <c r="BE47" s="1128">
        <v>2045</v>
      </c>
      <c r="BH47" s="1075" t="s">
        <v>1615</v>
      </c>
      <c r="BJ47" s="1229" t="s">
        <v>931</v>
      </c>
      <c r="BL47" s="1229" t="s">
        <v>931</v>
      </c>
      <c r="BN47" s="1075" t="s">
        <v>1643</v>
      </c>
    </row>
    <row customHeight="1" ht="11.25">
      <c r="A48" s="1081" t="s">
        <v>1644</v>
      </c>
      <c r="E48" s="413" t="s">
        <v>1645</v>
      </c>
      <c r="F48" s="1122" t="s">
        <v>1646</v>
      </c>
      <c r="G48" s="1124" t="str">
        <f>IF(f_year="","","01.01."&amp;f_year)</f>
        <v/>
      </c>
      <c r="H48" s="1124" t="str">
        <f>IF(f_year="","","31.12."&amp;f_year)</f>
        <v/>
      </c>
      <c r="I48" s="1782">
        <f>IF(f_year="",TRUE,FALSE)</f>
        <v>1</v>
      </c>
      <c r="J48" s="1785" t="s">
        <v>1647</v>
      </c>
      <c r="K48" s="1786"/>
      <c r="AX48" s="1128" t="s">
        <v>1648</v>
      </c>
      <c r="AZ48" s="1128" t="s">
        <v>1361</v>
      </c>
      <c r="BE48" s="1128">
        <v>2046</v>
      </c>
      <c r="BH48" s="1075" t="s">
        <v>1619</v>
      </c>
      <c r="BJ48" s="1229" t="s">
        <v>933</v>
      </c>
      <c r="BL48" s="1229" t="s">
        <v>933</v>
      </c>
      <c r="BN48" s="1075" t="s">
        <v>1649</v>
      </c>
    </row>
    <row customHeight="1" ht="11.25">
      <c r="A49" s="1081" t="s">
        <v>1650</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1653</v>
      </c>
      <c r="AZ49" s="1128" t="s">
        <v>1377</v>
      </c>
      <c r="BE49" s="1128">
        <v>2047</v>
      </c>
      <c r="BH49" s="1075" t="s">
        <v>949</v>
      </c>
      <c r="BJ49" s="1229" t="s">
        <v>935</v>
      </c>
      <c r="BL49" s="1229" t="s">
        <v>935</v>
      </c>
    </row>
    <row customHeight="1" ht="11.25">
      <c r="A50" s="1081" t="s">
        <v>1654</v>
      </c>
      <c r="E50" s="413" t="s">
        <v>1655</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1656</v>
      </c>
      <c r="AZ50" s="1128" t="s">
        <v>1393</v>
      </c>
      <c r="BE50" s="1128">
        <v>2048</v>
      </c>
      <c r="BH50" s="1075" t="s">
        <v>1626</v>
      </c>
      <c r="BJ50" s="1229" t="s">
        <v>937</v>
      </c>
      <c r="BL50" s="1229" t="s">
        <v>937</v>
      </c>
    </row>
    <row customHeight="1" ht="11.25">
      <c r="A51" s="1081" t="s">
        <v>1657</v>
      </c>
      <c r="E51" s="413" t="s">
        <v>1658</v>
      </c>
      <c r="F51" s="1122" t="s">
        <v>1659</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1409</v>
      </c>
      <c r="BE51" s="1128">
        <v>2049</v>
      </c>
      <c r="BH51" s="1075" t="s">
        <v>1635</v>
      </c>
      <c r="BJ51" s="1229" t="s">
        <v>1661</v>
      </c>
      <c r="BL51" s="1229" t="s">
        <v>1661</v>
      </c>
    </row>
    <row customHeight="1" ht="11.25">
      <c r="A52" s="1081" t="s">
        <v>1662</v>
      </c>
      <c r="E52" s="413" t="s">
        <v>1663</v>
      </c>
      <c r="F52" s="1122" t="s">
        <v>1629</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1664</v>
      </c>
      <c r="AZ52" s="1128" t="s">
        <v>488</v>
      </c>
      <c r="BE52" s="1128">
        <v>2050</v>
      </c>
      <c r="BH52" s="1075" t="s">
        <v>1639</v>
      </c>
      <c r="BJ52" s="1229" t="s">
        <v>948</v>
      </c>
      <c r="BL52" s="1229" t="s">
        <v>948</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1643</v>
      </c>
      <c r="BJ53" s="1229" t="s">
        <v>1615</v>
      </c>
      <c r="BL53" s="1229" t="s">
        <v>1615</v>
      </c>
    </row>
    <row customHeight="1" ht="11.25">
      <c r="A54" s="1081" t="s">
        <v>1669</v>
      </c>
      <c r="AX54" s="1128" t="s">
        <v>1670</v>
      </c>
      <c r="AZ54" s="1074" t="s">
        <v>1671</v>
      </c>
      <c r="BE54" s="1128">
        <v>2052</v>
      </c>
      <c r="BH54" s="1075" t="s">
        <v>1649</v>
      </c>
      <c r="BJ54" s="1229" t="s">
        <v>1619</v>
      </c>
      <c r="BL54" s="1229" t="s">
        <v>1619</v>
      </c>
    </row>
    <row customHeight="1" ht="11.25">
      <c r="A55" s="1081" t="s">
        <v>1672</v>
      </c>
      <c r="AX55" s="1128" t="s">
        <v>1673</v>
      </c>
      <c r="AZ55" s="1128" t="s">
        <v>1209</v>
      </c>
      <c r="BE55" s="1128">
        <v>2053</v>
      </c>
      <c r="BH55" s="1077" t="s">
        <v>24</v>
      </c>
      <c r="BJ55" s="1229" t="s">
        <v>949</v>
      </c>
      <c r="BL55" s="1229" t="s">
        <v>949</v>
      </c>
    </row>
    <row customHeight="1" ht="11.25">
      <c r="A56" s="1081" t="s">
        <v>1674</v>
      </c>
      <c r="D56" s="1126" t="s">
        <v>1675</v>
      </c>
      <c r="E56" s="1102">
        <v>55</v>
      </c>
      <c r="F56" s="1081" t="s">
        <v>1676</v>
      </c>
      <c r="AX56" s="1128" t="s">
        <v>1677</v>
      </c>
      <c r="AZ56" s="1128" t="s">
        <v>1237</v>
      </c>
      <c r="BE56" s="1128">
        <v>2054</v>
      </c>
      <c r="BH56" s="1077" t="s">
        <v>24</v>
      </c>
      <c r="BJ56" s="1229" t="s">
        <v>1626</v>
      </c>
      <c r="BL56" s="1229" t="s">
        <v>1626</v>
      </c>
    </row>
    <row customHeight="1" ht="11.25">
      <c r="A57" s="1081" t="s">
        <v>1678</v>
      </c>
      <c r="D57" s="1126" t="s">
        <v>1679</v>
      </c>
      <c r="E57" s="1102">
        <v>66</v>
      </c>
      <c r="F57" s="1081" t="s">
        <v>1676</v>
      </c>
      <c r="AX57" s="1128" t="s">
        <v>1680</v>
      </c>
      <c r="AZ57" s="1128" t="s">
        <v>1272</v>
      </c>
      <c r="BE57" s="1128">
        <v>2055</v>
      </c>
      <c r="BJ57" s="1229" t="s">
        <v>1635</v>
      </c>
      <c r="BL57" s="1229" t="s">
        <v>1635</v>
      </c>
    </row>
    <row customHeight="1" ht="11.25">
      <c r="A58" s="1081" t="s">
        <v>1681</v>
      </c>
      <c r="D58" s="1126" t="s">
        <v>1682</v>
      </c>
      <c r="E58" s="1102">
        <v>44</v>
      </c>
      <c r="F58" s="1081" t="s">
        <v>1676</v>
      </c>
      <c r="AX58" s="1128" t="s">
        <v>1683</v>
      </c>
      <c r="BE58" s="1128">
        <v>2056</v>
      </c>
      <c r="BJ58" s="1229" t="s">
        <v>1639</v>
      </c>
      <c r="BL58" s="1229" t="s">
        <v>1639</v>
      </c>
    </row>
    <row customHeight="1" ht="11.25">
      <c r="A59" s="1081" t="s">
        <v>1684</v>
      </c>
      <c r="D59" s="1126" t="s">
        <v>129</v>
      </c>
      <c r="E59" s="1102" t="s">
        <v>1506</v>
      </c>
      <c r="F59" s="1081" t="s">
        <v>1685</v>
      </c>
      <c r="AX59" s="1128" t="s">
        <v>1686</v>
      </c>
      <c r="AZ59" s="1074" t="s">
        <v>1687</v>
      </c>
      <c r="BE59" s="1128">
        <v>2057</v>
      </c>
      <c r="BJ59" s="1229" t="s">
        <v>1643</v>
      </c>
      <c r="BL59" s="1229" t="s">
        <v>1643</v>
      </c>
    </row>
    <row customHeight="1" ht="11.25">
      <c r="A60" s="1081" t="s">
        <v>1688</v>
      </c>
      <c r="D60" s="1126" t="s">
        <v>1689</v>
      </c>
      <c r="E60" s="1102" t="s">
        <v>1506</v>
      </c>
      <c r="F60" s="1081" t="s">
        <v>1685</v>
      </c>
      <c r="AX60" s="1128" t="s">
        <v>1690</v>
      </c>
      <c r="AZ60" s="1128" t="s">
        <v>1210</v>
      </c>
      <c r="BE60" s="1128">
        <v>2058</v>
      </c>
      <c r="BJ60" s="1229" t="s">
        <v>1649</v>
      </c>
      <c r="BL60" s="1229" t="s">
        <v>1649</v>
      </c>
    </row>
    <row customHeight="1" ht="11.25">
      <c r="A61" s="1081" t="s">
        <v>1691</v>
      </c>
      <c r="D61" s="1126" t="s">
        <v>1692</v>
      </c>
      <c r="E61" s="1102">
        <v>26</v>
      </c>
      <c r="F61" s="1081" t="s">
        <v>1685</v>
      </c>
      <c r="AX61" s="1128" t="s">
        <v>1693</v>
      </c>
      <c r="AZ61" s="1128" t="s">
        <v>1238</v>
      </c>
      <c r="BE61" s="1128">
        <v>2059</v>
      </c>
      <c r="BL61" s="1229" t="s">
        <v>941</v>
      </c>
    </row>
    <row customHeight="1" ht="11.25">
      <c r="A62" s="1081" t="s">
        <v>1694</v>
      </c>
      <c r="D62" s="1126" t="s">
        <v>128</v>
      </c>
      <c r="E62" s="1102">
        <v>30</v>
      </c>
      <c r="F62" s="1081" t="s">
        <v>1685</v>
      </c>
      <c r="AZ62" s="1128" t="s">
        <v>1273</v>
      </c>
      <c r="BE62" s="1128">
        <v>2060</v>
      </c>
      <c r="BL62" s="1229" t="s">
        <v>943</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1211</v>
      </c>
      <c r="BE67" s="1128">
        <v>2065</v>
      </c>
    </row>
    <row customHeight="1" ht="11.25">
      <c r="A68" s="1081" t="s">
        <v>1703</v>
      </c>
      <c r="AZ68" s="1128" t="s">
        <v>1239</v>
      </c>
      <c r="BE68" s="1128">
        <v>2066</v>
      </c>
      <c r="BH68" s="1074" t="s">
        <v>1704</v>
      </c>
      <c r="BJ68" s="1074" t="s">
        <v>1705</v>
      </c>
      <c r="BL68" s="1074" t="s">
        <v>1706</v>
      </c>
      <c r="BN68" s="1074" t="s">
        <v>1707</v>
      </c>
    </row>
    <row customHeight="1" ht="11.25">
      <c r="A69" s="1081" t="s">
        <v>1708</v>
      </c>
      <c r="AZ69" s="1128" t="s">
        <v>1274</v>
      </c>
      <c r="BE69" s="1128">
        <v>2067</v>
      </c>
      <c r="BH69" s="1075" t="s">
        <v>1709</v>
      </c>
      <c r="BI69" s="1125" t="s">
        <v>107</v>
      </c>
      <c r="BJ69" s="1075" t="s">
        <v>1710</v>
      </c>
      <c r="BK69" s="1125" t="s">
        <v>107</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88</v>
      </c>
      <c r="BJ71" s="1075" t="s">
        <v>1720</v>
      </c>
      <c r="BK71" s="1125" t="s">
        <v>88</v>
      </c>
      <c r="BL71" s="1075" t="s">
        <v>1721</v>
      </c>
      <c r="BN71" s="1075" t="s">
        <v>1722</v>
      </c>
    </row>
    <row customHeight="1" ht="11.25">
      <c r="A72" s="1081" t="s">
        <v>1723</v>
      </c>
      <c r="AZ72" s="1128" t="s">
        <v>55</v>
      </c>
      <c r="BE72" s="1128">
        <v>2070</v>
      </c>
      <c r="BH72" s="1075" t="s">
        <v>1724</v>
      </c>
      <c r="BJ72" s="1075" t="s">
        <v>1724</v>
      </c>
      <c r="BL72" s="1075" t="s">
        <v>1724</v>
      </c>
      <c r="BN72" s="1075" t="s">
        <v>1725</v>
      </c>
    </row>
    <row customHeight="1" ht="11.25">
      <c r="A73" s="1081" t="s">
        <v>1726</v>
      </c>
      <c r="BH73" s="1075" t="s">
        <v>1727</v>
      </c>
      <c r="BI73" s="1125" t="s">
        <v>109</v>
      </c>
      <c r="BJ73" s="1075" t="s">
        <v>1728</v>
      </c>
      <c r="BK73" s="1125" t="s">
        <v>109</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1220</v>
      </c>
      <c r="BH76" s="1075" t="s">
        <v>1740</v>
      </c>
      <c r="BJ76" s="1075" t="s">
        <v>1741</v>
      </c>
      <c r="BL76" s="1075" t="s">
        <v>1742</v>
      </c>
    </row>
    <row customHeight="1" ht="11.25">
      <c r="A77" s="1081" t="s">
        <v>1743</v>
      </c>
      <c r="AZ77" s="1128" t="s">
        <v>1249</v>
      </c>
    </row>
    <row customHeight="1" ht="11.25">
      <c r="A78" s="1081" t="s">
        <v>1744</v>
      </c>
      <c r="AZ78" s="1128" t="s">
        <v>1281</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14</v>
      </c>
      <c r="AZ84" s="1074" t="s">
        <v>1765</v>
      </c>
    </row>
    <row customHeight="1" ht="11.25">
      <c r="A85" s="1913" t="s">
        <v>1766</v>
      </c>
      <c r="AZ85" s="1128" t="s">
        <v>1767</v>
      </c>
    </row>
    <row customHeight="1" ht="11.25">
      <c r="A86" s="1081" t="s">
        <v>1768</v>
      </c>
      <c r="AZ86" s="1128" t="s">
        <v>1769</v>
      </c>
      <c r="BH86" s="1074" t="s">
        <v>1770</v>
      </c>
      <c r="BJ86" s="1074" t="s">
        <v>1771</v>
      </c>
      <c r="BL86" s="1074" t="s">
        <v>1772</v>
      </c>
    </row>
    <row customHeight="1" ht="11.25">
      <c r="A87" s="1081" t="s">
        <v>1773</v>
      </c>
      <c r="AZ87" s="1128" t="s">
        <v>1774</v>
      </c>
      <c r="BH87" s="1075" t="s">
        <v>1775</v>
      </c>
      <c r="BJ87" s="1075" t="s">
        <v>1776</v>
      </c>
      <c r="BL87" s="1075" t="s">
        <v>1777</v>
      </c>
    </row>
    <row customHeight="1" ht="11.25">
      <c r="A88" s="1081" t="s">
        <v>1778</v>
      </c>
      <c r="AZ88" s="1646"/>
      <c r="BH88" s="1075" t="s">
        <v>1779</v>
      </c>
      <c r="BJ88" s="1075" t="s">
        <v>1780</v>
      </c>
      <c r="BL88" s="1075" t="s">
        <v>1781</v>
      </c>
    </row>
    <row customHeight="1" ht="11.25">
      <c r="A89" s="1081" t="s">
        <v>1782</v>
      </c>
      <c r="AZ89" s="1074" t="s">
        <v>1783</v>
      </c>
    </row>
    <row customHeight="1" ht="11.25">
      <c r="A90" s="1081" t="s">
        <v>1784</v>
      </c>
      <c r="AZ90" s="1128" t="s">
        <v>919</v>
      </c>
    </row>
    <row customHeight="1" ht="11.25">
      <c r="A91" s="1081" t="s">
        <v>1785</v>
      </c>
      <c r="AZ91" s="1128" t="s">
        <v>955</v>
      </c>
      <c r="BH91" s="1074" t="s">
        <v>1786</v>
      </c>
      <c r="BJ91" s="1074" t="s">
        <v>1787</v>
      </c>
      <c r="BL91" s="1074" t="s">
        <v>1788</v>
      </c>
    </row>
    <row customHeight="1" ht="11.25">
      <c r="AZ92" s="1128" t="s">
        <v>1789</v>
      </c>
      <c r="BH92" s="1075" t="s">
        <v>1790</v>
      </c>
      <c r="BJ92" s="1075" t="s">
        <v>1791</v>
      </c>
      <c r="BL92" s="1075" t="s">
        <v>1792</v>
      </c>
    </row>
    <row customHeight="1" ht="11.25">
      <c r="AZ93" s="1128" t="s">
        <v>1793</v>
      </c>
      <c r="BH93" s="1075" t="s">
        <v>1794</v>
      </c>
      <c r="BJ93" s="1075" t="s">
        <v>1795</v>
      </c>
      <c r="BL93" s="1075" t="s">
        <v>1796</v>
      </c>
    </row>
    <row customHeight="1" ht="11.25">
      <c r="AZ94" s="1128" t="s">
        <v>1797</v>
      </c>
    </row>
    <row r="96" customHeight="1" ht="11.25">
      <c r="AZ96" s="1074" t="s">
        <v>1798</v>
      </c>
      <c r="BH96" s="1074" t="s">
        <v>1799</v>
      </c>
      <c r="BJ96" s="1074" t="s">
        <v>1800</v>
      </c>
      <c r="BL96" s="1074" t="s">
        <v>1801</v>
      </c>
      <c r="BN96" s="1074" t="s">
        <v>1802</v>
      </c>
    </row>
    <row customHeight="1" ht="11.25">
      <c r="AZ97" s="1128" t="s">
        <v>1803</v>
      </c>
      <c r="BH97" s="1075" t="s">
        <v>1804</v>
      </c>
      <c r="BJ97" s="1075" t="s">
        <v>1805</v>
      </c>
      <c r="BL97" s="1075" t="s">
        <v>1806</v>
      </c>
      <c r="BN97" s="1075" t="s">
        <v>1807</v>
      </c>
    </row>
    <row customHeight="1" ht="11.25">
      <c r="AZ98" s="1128" t="s">
        <v>1808</v>
      </c>
      <c r="BH98" s="1075" t="s">
        <v>1809</v>
      </c>
      <c r="BJ98" s="1075" t="s">
        <v>1810</v>
      </c>
      <c r="BL98" s="1075" t="s">
        <v>1811</v>
      </c>
      <c r="BN98" s="1075" t="s">
        <v>1812</v>
      </c>
    </row>
    <row customHeight="1" ht="11.25">
      <c r="AZ99" s="1128" t="s">
        <v>1813</v>
      </c>
      <c r="BH99" s="1075" t="s">
        <v>1814</v>
      </c>
      <c r="BJ99" s="1075" t="s">
        <v>1815</v>
      </c>
      <c r="BL99" s="1075" t="s">
        <v>1816</v>
      </c>
      <c r="BN99" s="1075" t="s">
        <v>1817</v>
      </c>
    </row>
    <row customHeight="1" ht="11.25">
      <c r="BJ100" s="1075" t="s">
        <v>1409</v>
      </c>
      <c r="BL100" s="1075" t="s">
        <v>1409</v>
      </c>
      <c r="BN100" s="1075" t="s">
        <v>1818</v>
      </c>
    </row>
    <row customHeight="1" ht="11.25">
      <c r="AZ101" s="1732" t="s">
        <v>1819</v>
      </c>
      <c r="BN101" s="1075" t="s">
        <v>1820</v>
      </c>
    </row>
    <row customHeight="1" ht="11.25">
      <c r="AZ102" s="1128" t="s">
        <v>1821</v>
      </c>
      <c r="BN102" s="1075" t="s">
        <v>1822</v>
      </c>
    </row>
    <row customHeight="1" ht="11.25">
      <c r="AZ103" s="1128" t="s">
        <v>1823</v>
      </c>
      <c r="BN103" s="1075" t="s">
        <v>1824</v>
      </c>
    </row>
    <row customHeight="1" ht="11.25">
      <c r="AZ104" s="1128" t="s">
        <v>557</v>
      </c>
      <c r="BN104" s="1075" t="s">
        <v>1825</v>
      </c>
    </row>
    <row r="107" customHeight="1" ht="11.25">
      <c r="BH107" s="1074" t="s">
        <v>1826</v>
      </c>
      <c r="BJ107" s="1074" t="s">
        <v>1827</v>
      </c>
      <c r="BL107" s="1074" t="s">
        <v>1828</v>
      </c>
      <c r="BN107" s="1074" t="s">
        <v>1829</v>
      </c>
    </row>
    <row customHeight="1" ht="11.25">
      <c r="BH108" s="1075" t="s">
        <v>1830</v>
      </c>
      <c r="BJ108" s="1075" t="s">
        <v>1831</v>
      </c>
      <c r="BL108" s="1075" t="s">
        <v>1494</v>
      </c>
      <c r="BN108" s="1075" t="s">
        <v>1832</v>
      </c>
    </row>
    <row customHeight="1" ht="11.25">
      <c r="BH109" s="1075" t="s">
        <v>1833</v>
      </c>
    </row>
    <row customHeight="1" ht="11.25">
      <c r="BH110" s="1075" t="s">
        <v>1833</v>
      </c>
    </row>
    <row r="114" customHeight="1" ht="11.25">
      <c r="BH114" s="1074" t="s">
        <v>1834</v>
      </c>
    </row>
    <row customHeight="1" ht="11.25">
      <c r="BH115" s="1075" t="s">
        <v>488</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463DD-32B5-6C46-8D7C-8C92971B41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86" width="43.140625"/>
    <col min="2" max="2" style="4886" width="43.140625" hidden="1"/>
    <col min="3" max="3" style="4886" width="43.140625"/>
    <col min="4" max="5" style="4886" width="36.421875" customWidth="1"/>
    <col min="6" max="8" style="4887" width="36.421875" customWidth="1"/>
  </cols>
  <sheetData>
    <row customHeight="1" ht="9">
      <c r="A1" s="852" t="s">
        <v>1835</v>
      </c>
      <c r="B1" s="852"/>
      <c r="C1" s="989" t="s">
        <v>1836</v>
      </c>
      <c r="D1" s="987" t="s">
        <v>708</v>
      </c>
      <c r="E1" s="987" t="s">
        <v>754</v>
      </c>
      <c r="F1" s="987" t="s">
        <v>806</v>
      </c>
      <c r="G1" s="987" t="s">
        <v>792</v>
      </c>
      <c r="H1" s="987" t="s">
        <v>1609</v>
      </c>
    </row>
    <row customHeight="1" ht="9">
      <c r="A2" s="990" t="s">
        <v>1837</v>
      </c>
      <c r="B2" s="990"/>
      <c r="C2" s="991" t="str">
        <f>INDEX(TEMPLATE_NUMBER_FORM_LIST,MATCH(TEMPLATE_SPHERE,TEMPLATE_SPHERE_LIST,0))</f>
        <v>10</v>
      </c>
      <c r="D2" s="990" t="s">
        <v>1460</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1839</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1841</v>
      </c>
    </row>
    <row customHeight="1" ht="117">
      <c r="A5" s="852" t="s">
        <v>1842</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1844</v>
      </c>
    </row>
    <row customHeight="1" ht="45">
      <c r="A6" s="852" t="s">
        <v>1845</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1847</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1848</v>
      </c>
      <c r="E7" s="852" t="s">
        <v>1849</v>
      </c>
      <c r="F7" s="993"/>
      <c r="G7" s="993"/>
      <c r="H7" s="993"/>
    </row>
    <row customHeight="1" ht="108">
      <c r="A8" s="852" t="s">
        <v>1850</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1561</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1898</v>
      </c>
      <c r="B31" s="852"/>
      <c r="C31" s="991" t="str">
        <f>IF(TEMPLATE_SPHERE="HEAT",D31,IF(TEMPLATE_SPHERE="TKO",H31,E31))</f>
        <v>Форма 1. Информация об организации, осуществляющей холодное водоснабжение (общая информация)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1900</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23D595-C1F9-0C95-C9FD-44B74025C64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86" width="9.140625"/>
    <col min="3" max="7" style="4930" width="8.00390625" customWidth="1"/>
    <col min="8" max="12" style="4930" width="8.57421875" customWidth="1"/>
    <col min="13" max="14" style="4930" width="27.7109375" customWidth="1"/>
    <col min="15" max="19" style="4930" width="5.140625" customWidth="1"/>
    <col min="20" max="24" style="4930" width="27.7109375" customWidth="1"/>
    <col min="25" max="25" style="4931" width="1.8515625" customWidth="1"/>
    <col min="26" max="26" style="4886" width="27.7109375" customWidth="1"/>
    <col min="27" max="27" style="4932" width="27.7109375" customWidth="1"/>
    <col min="28" max="29" style="4886" width="27.7109375" customWidth="1"/>
    <col min="30" max="30" style="4886" width="3.8515625" customWidth="1"/>
    <col min="31" max="34" style="4886" width="9.140625"/>
  </cols>
  <sheetData>
    <row s="4888"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708</v>
      </c>
      <c r="D2" s="847" t="s">
        <v>754</v>
      </c>
      <c r="E2" s="847" t="s">
        <v>806</v>
      </c>
      <c r="F2" s="847" t="s">
        <v>792</v>
      </c>
      <c r="G2" s="847" t="s">
        <v>1609</v>
      </c>
      <c r="H2" s="849"/>
      <c r="I2" s="849"/>
      <c r="J2" s="849"/>
      <c r="K2" s="849"/>
      <c r="L2" s="849"/>
      <c r="M2" s="849"/>
      <c r="N2" s="849"/>
      <c r="O2" s="847" t="s">
        <v>708</v>
      </c>
      <c r="P2" s="847" t="s">
        <v>754</v>
      </c>
      <c r="Q2" s="847" t="s">
        <v>792</v>
      </c>
      <c r="R2" s="847" t="s">
        <v>806</v>
      </c>
      <c r="S2" s="847" t="s">
        <v>1609</v>
      </c>
      <c r="T2" s="847" t="s">
        <v>708</v>
      </c>
      <c r="U2" s="847" t="s">
        <v>754</v>
      </c>
      <c r="V2" s="847" t="s">
        <v>792</v>
      </c>
      <c r="W2" s="847" t="s">
        <v>806</v>
      </c>
      <c r="X2" s="847" t="s">
        <v>1609</v>
      </c>
      <c r="Y2" s="847"/>
      <c r="Z2" s="847" t="s">
        <v>708</v>
      </c>
      <c r="AA2" s="856" t="s">
        <v>754</v>
      </c>
      <c r="AB2" s="847" t="s">
        <v>792</v>
      </c>
      <c r="AC2" s="847" t="s">
        <v>806</v>
      </c>
      <c r="AD2" s="847" t="s">
        <v>1609</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1642</v>
      </c>
      <c r="F11" s="2431" t="s">
        <v>1914</v>
      </c>
      <c r="G11" s="2431"/>
      <c r="H11" s="904" t="s">
        <v>1915</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1645</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608</v>
      </c>
      <c r="P20" s="964" t="s">
        <v>608</v>
      </c>
      <c r="Q20" s="964" t="s">
        <v>608</v>
      </c>
      <c r="R20" s="964" t="s">
        <v>608</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635</v>
      </c>
      <c r="R25" s="964" t="s">
        <v>296</v>
      </c>
      <c r="S25" s="964"/>
      <c r="T25" s="971" t="s">
        <v>1952</v>
      </c>
      <c r="U25" s="852" t="s">
        <v>1952</v>
      </c>
      <c r="V25" s="852" t="s">
        <v>1952</v>
      </c>
      <c r="W25" s="852" t="s">
        <v>1952</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624</v>
      </c>
      <c r="P26" s="964" t="s">
        <v>618</v>
      </c>
      <c r="Q26" s="964" t="s">
        <v>1953</v>
      </c>
      <c r="R26" s="964" t="s">
        <v>618</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626</v>
      </c>
      <c r="P27" s="964" t="s">
        <v>620</v>
      </c>
      <c r="Q27" s="964" t="s">
        <v>1956</v>
      </c>
      <c r="R27" s="964" t="s">
        <v>620</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628</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635</v>
      </c>
      <c r="P29" s="964" t="s">
        <v>299</v>
      </c>
      <c r="Q29" s="964"/>
      <c r="R29" s="964" t="s">
        <v>299</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637</v>
      </c>
      <c r="P30" s="964" t="s">
        <v>628</v>
      </c>
      <c r="Q30" s="964" t="s">
        <v>637</v>
      </c>
      <c r="R30" s="964" t="s">
        <v>628</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1963</v>
      </c>
      <c r="P31" s="964" t="s">
        <v>631</v>
      </c>
      <c r="Q31" s="964" t="s">
        <v>1963</v>
      </c>
      <c r="R31" s="964" t="s">
        <v>631</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633</v>
      </c>
      <c r="Q32" s="964" t="s">
        <v>1966</v>
      </c>
      <c r="R32" s="964" t="s">
        <v>633</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639</v>
      </c>
      <c r="P33" s="964" t="s">
        <v>635</v>
      </c>
      <c r="Q33" s="964" t="s">
        <v>639</v>
      </c>
      <c r="R33" s="964" t="s">
        <v>635</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645</v>
      </c>
      <c r="P39" s="964" t="s">
        <v>639</v>
      </c>
      <c r="Q39" s="964" t="s">
        <v>645</v>
      </c>
      <c r="R39" s="964" t="s">
        <v>639</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641</v>
      </c>
      <c r="Q40" s="964" t="s">
        <v>1989</v>
      </c>
      <c r="R40" s="964" t="s">
        <v>641</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645</v>
      </c>
      <c r="Q43" s="964" t="s">
        <v>2000</v>
      </c>
      <c r="R43" s="964" t="s">
        <v>645</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2032</v>
      </c>
      <c r="U52" s="849" t="s">
        <v>2033</v>
      </c>
      <c r="V52" s="849" t="s">
        <v>2034</v>
      </c>
      <c r="W52" s="849" t="s">
        <v>2035</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315</v>
      </c>
      <c r="Q53" s="964" t="s">
        <v>315</v>
      </c>
      <c r="R53" s="964" t="s">
        <v>315</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653</v>
      </c>
      <c r="Q55" s="964" t="s">
        <v>653</v>
      </c>
      <c r="R55" s="964" t="s">
        <v>653</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922</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1040</v>
      </c>
      <c r="P56" s="964" t="s">
        <v>656</v>
      </c>
      <c r="Q56" s="964" t="s">
        <v>656</v>
      </c>
      <c r="R56" s="964" t="s">
        <v>656</v>
      </c>
      <c r="S56" s="964"/>
      <c r="T56" s="849" t="s">
        <v>2040</v>
      </c>
      <c r="U56" s="849" t="s">
        <v>2041</v>
      </c>
      <c r="V56" s="849" t="s">
        <v>2041</v>
      </c>
      <c r="W56" s="849" t="s">
        <v>2041</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659</v>
      </c>
      <c r="Q57" s="964" t="s">
        <v>659</v>
      </c>
      <c r="R57" s="964" t="s">
        <v>659</v>
      </c>
      <c r="S57" s="964"/>
      <c r="T57" s="849" t="s">
        <v>2043</v>
      </c>
      <c r="U57" s="849" t="s">
        <v>2044</v>
      </c>
      <c r="V57" s="849" t="s">
        <v>2044</v>
      </c>
      <c r="W57" s="849" t="s">
        <v>2044</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696</v>
      </c>
      <c r="Q58" s="964" t="s">
        <v>696</v>
      </c>
      <c r="R58" s="964" t="s">
        <v>696</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665</v>
      </c>
      <c r="U60" s="849" t="s">
        <v>665</v>
      </c>
      <c r="V60" s="849" t="s">
        <v>665</v>
      </c>
      <c r="W60" s="849" t="s">
        <v>665</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1454</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1454</v>
      </c>
      <c r="P95" s="964"/>
      <c r="Q95" s="964"/>
      <c r="R95" s="964"/>
      <c r="S95" s="964"/>
      <c r="T95" s="849" t="s">
        <v>2110</v>
      </c>
      <c r="U95" s="849"/>
      <c r="V95" s="849"/>
      <c r="W95" s="849"/>
      <c r="X95" s="849"/>
      <c r="Y95" s="1007"/>
      <c r="Z95" s="852"/>
      <c r="AA95" s="855"/>
      <c r="AB95" s="852"/>
      <c r="AC95" s="852"/>
      <c r="AD95" s="852"/>
    </row>
    <row customHeight="1" ht="99">
      <c r="A96" s="851"/>
      <c r="B96" s="905">
        <v>79</v>
      </c>
      <c r="C96" s="849" t="s">
        <v>1049</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1460</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1471</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1485</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1497</v>
      </c>
      <c r="P99" s="964"/>
      <c r="Q99" s="964"/>
      <c r="R99" s="964"/>
      <c r="S99" s="964"/>
      <c r="T99" s="849" t="s">
        <v>2119</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2120</v>
      </c>
      <c r="P100" s="964"/>
      <c r="Q100" s="964"/>
      <c r="R100" s="964"/>
      <c r="S100" s="964"/>
      <c r="T100" s="849" t="s">
        <v>2121</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2122</v>
      </c>
      <c r="P101" s="964"/>
      <c r="Q101" s="964"/>
      <c r="R101" s="964"/>
      <c r="S101" s="964"/>
      <c r="T101" s="849" t="s">
        <v>2123</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2124</v>
      </c>
      <c r="D148" s="849" t="s">
        <v>1553</v>
      </c>
      <c r="E148" s="849" t="s">
        <v>1653</v>
      </c>
      <c r="F148" s="849" t="s">
        <v>2125</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4A147-B70A-E4C6-A2F4-1168303E26A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97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Муниципальное унитарное предприятие Белоярского района «Белоярские коммунальные 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ХМАО-ЮГРЫ</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412</v>
      </c>
      <c r="N9" s="292"/>
      <c r="O9" s="2100" t="str">
        <f>IF(TITLE_DATE_CHANGE_PERIOD="",IF(TITLE_DATE_PR="","",TITLE_DATE_PR),TITLE_DATE_CHANGE_PERIOD)</f>
        <v>45260</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80-нп</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«Официальном интернет-портале правовой информации» (www.pravo.gov.ru) 08.12.2023 г.</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2129</v>
      </c>
      <c r="P15" s="2127"/>
      <c r="Q15" s="2127"/>
      <c r="R15" s="2127"/>
      <c r="S15" s="2127"/>
      <c r="T15" s="2127"/>
      <c r="U15" s="2128"/>
      <c r="V15" s="2129" t="s">
        <v>419</v>
      </c>
      <c r="W15" s="2132" t="s">
        <v>1046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46" customFormat="1" customHeight="1" ht="11.25">
      <c r="A33" s="1393"/>
      <c r="B33" s="1393"/>
      <c r="C33" s="1393"/>
      <c r="D33" s="1393"/>
      <c r="E33" s="1393" t="s">
        <v>232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C65E5-0FED-A7AE-9AE1-454C3CEEA7F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971" width="12.28125" customWidth="1"/>
    <col min="9" max="9" style="497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Муниципальное унитарное предприятие Белоярского района «Белоярские коммунальные 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служба по тарифам ХМАО-ЮГРЫ</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45260</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80-нп</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«Официальном интернет-портале правовой информации» (www.pravo.gov.ru) 08.12.2023 г.</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2129</v>
      </c>
      <c r="P15" s="2127"/>
      <c r="Q15" s="2127"/>
      <c r="R15" s="2127"/>
      <c r="S15" s="2127"/>
      <c r="T15" s="2127"/>
      <c r="U15" s="2128"/>
      <c r="V15" s="2129" t="s">
        <v>419</v>
      </c>
      <c r="W15" s="2132" t="s">
        <v>1046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46"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1D0B2-EF39-6CB9-4AB5-A1167446163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971" width="12.28125" customWidth="1"/>
    <col min="9" max="9" style="497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Муниципальное унитарное предприятие Белоярского района «Белоярские коммунальные 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служба по тарифам ХМАО-ЮГРЫ</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45260</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80-нп</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«Официальном интернет-портале правовой информации» (www.pravo.gov.ru) 08.12.2023 г.</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2129</v>
      </c>
      <c r="P15" s="2127"/>
      <c r="Q15" s="2127"/>
      <c r="R15" s="2127"/>
      <c r="S15" s="2127"/>
      <c r="T15" s="2127"/>
      <c r="U15" s="2128"/>
      <c r="V15" s="2129" t="s">
        <v>419</v>
      </c>
      <c r="W15" s="2132" t="s">
        <v>1046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46"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2A6B7-A312-FA2B-6F42-BB6E42489CF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2147</v>
      </c>
      <c r="N15" s="1232"/>
      <c r="O15" s="2062" t="s">
        <v>2148</v>
      </c>
      <c r="P15" s="2061" t="s">
        <v>2149</v>
      </c>
      <c r="Q15" s="2061" t="s">
        <v>2129</v>
      </c>
      <c r="R15" s="2061"/>
      <c r="S15" s="2061"/>
      <c r="T15" s="2061"/>
      <c r="U15" s="2061"/>
      <c r="V15" s="2062" t="s">
        <v>419</v>
      </c>
      <c r="W15" s="2447" t="s">
        <v>1046</v>
      </c>
      <c r="X15" s="1971"/>
    </row>
    <row customHeight="1" ht="25.5">
      <c r="J16" s="377"/>
      <c r="K16" s="377"/>
      <c r="L16" s="2062"/>
      <c r="M16" s="2062"/>
      <c r="N16" s="1232"/>
      <c r="O16" s="2062"/>
      <c r="P16" s="2061"/>
      <c r="Q16" s="2061" t="s">
        <v>2150</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446"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446"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446"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446" customFormat="1" customHeight="1" ht="14.25">
      <c r="G29" s="365"/>
      <c r="H29" s="378"/>
      <c r="I29" s="375"/>
      <c r="J29" s="376"/>
      <c r="L29" s="297"/>
      <c r="M29" s="422" t="s">
        <v>232</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5462B-3375-333C-5367-4D698E18CF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DB993-4BDD-929B-B8C9-225FC2633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1ED2-F846-59F4-2C0E-66F2ED3CA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6A288-CDE7-2922-EC58-CD2FEDD38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BA4D9-BCA4-D493-2775-73D5719E4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3CB74-5EB5-B825-07BE-3C0F207C5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B5F3-E5D1-0BEC-7D1F-9F064FB77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97C0C-14D5-DB52-FD96-826F1ADB5A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7DF6-BD66-9C3C-AAFA-5E98702C164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1645</v>
      </c>
      <c r="C5" s="762" t="s">
        <v>1893</v>
      </c>
      <c r="D5" s="886" t="s">
        <v>2158</v>
      </c>
      <c r="E5" s="842"/>
    </row>
    <row s="4446" customFormat="1" customHeight="1" ht="11.25">
      <c r="A6" s="773"/>
      <c r="B6" s="772" t="s">
        <v>1655</v>
      </c>
      <c r="C6" s="759"/>
      <c r="D6" s="770"/>
      <c r="E6" s="842"/>
    </row>
    <row customHeight="1" ht="11.25">
      <c r="A7" s="761"/>
      <c r="B7" s="772" t="s">
        <v>1663</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18CA1-4698-89CC-EB91-B9EC50EE2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7F8EA-452B-60BB-CBB3-18598BF8C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D447-A106-9434-0034-3995F3C5DFB6}"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5035" width="9.140625"/>
    <col min="3" max="3" style="5035" width="20.7109375" customWidth="1"/>
    <col min="4" max="4" style="5035" width="25.140625" customWidth="1"/>
    <col min="5" max="9" style="5035"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5036" t="s">
        <v>2168</v>
      </c>
      <c r="B2" s="5036" t="s">
        <v>14</v>
      </c>
      <c r="C2" s="5036" t="s">
        <v>2169</v>
      </c>
      <c r="D2" s="5036" t="s">
        <v>2170</v>
      </c>
      <c r="E2" s="5036" t="s">
        <v>2171</v>
      </c>
      <c r="F2" s="5036" t="s">
        <v>2172</v>
      </c>
      <c r="G2" s="5036" t="s">
        <v>24</v>
      </c>
      <c r="H2" s="5036" t="s">
        <v>24</v>
      </c>
      <c r="I2" s="5036" t="s">
        <v>708</v>
      </c>
    </row>
    <row customHeight="1" ht="11.25">
      <c r="A3" s="5036" t="s">
        <v>2168</v>
      </c>
      <c r="B3" s="5036" t="s">
        <v>14</v>
      </c>
      <c r="C3" s="5036" t="s">
        <v>2173</v>
      </c>
      <c r="D3" s="5036" t="s">
        <v>2174</v>
      </c>
      <c r="E3" s="5036" t="s">
        <v>2175</v>
      </c>
      <c r="F3" s="5036" t="s">
        <v>2176</v>
      </c>
      <c r="G3" s="5036" t="s">
        <v>24</v>
      </c>
      <c r="H3" s="5036" t="s">
        <v>24</v>
      </c>
      <c r="I3" s="5036" t="s">
        <v>708</v>
      </c>
    </row>
    <row customHeight="1" ht="11.25">
      <c r="A4" s="5036" t="s">
        <v>2168</v>
      </c>
      <c r="B4" s="5036" t="s">
        <v>14</v>
      </c>
      <c r="C4" s="5036" t="s">
        <v>2177</v>
      </c>
      <c r="D4" s="5036" t="s">
        <v>2178</v>
      </c>
      <c r="E4" s="5036" t="s">
        <v>2179</v>
      </c>
      <c r="F4" s="5036" t="s">
        <v>2180</v>
      </c>
      <c r="G4" s="5036" t="s">
        <v>24</v>
      </c>
      <c r="H4" s="5036" t="s">
        <v>24</v>
      </c>
      <c r="I4" s="5036" t="s">
        <v>708</v>
      </c>
    </row>
    <row customHeight="1" ht="11.25">
      <c r="A5" s="5036" t="s">
        <v>2168</v>
      </c>
      <c r="B5" s="5036" t="s">
        <v>14</v>
      </c>
      <c r="C5" s="5036" t="s">
        <v>2181</v>
      </c>
      <c r="D5" s="5036" t="s">
        <v>2182</v>
      </c>
      <c r="E5" s="5036" t="s">
        <v>2183</v>
      </c>
      <c r="F5" s="5036" t="s">
        <v>2184</v>
      </c>
      <c r="G5" s="5036" t="s">
        <v>24</v>
      </c>
      <c r="H5" s="5036" t="s">
        <v>2185</v>
      </c>
      <c r="I5" s="5036" t="s">
        <v>708</v>
      </c>
    </row>
    <row customHeight="1" ht="11.25">
      <c r="A6" s="5036" t="s">
        <v>2168</v>
      </c>
      <c r="B6" s="5036" t="s">
        <v>14</v>
      </c>
      <c r="C6" s="5036" t="s">
        <v>2186</v>
      </c>
      <c r="D6" s="5036" t="s">
        <v>2187</v>
      </c>
      <c r="E6" s="5036" t="s">
        <v>2171</v>
      </c>
      <c r="F6" s="5036" t="s">
        <v>2176</v>
      </c>
      <c r="G6" s="5036" t="s">
        <v>24</v>
      </c>
      <c r="H6" s="5036" t="s">
        <v>24</v>
      </c>
      <c r="I6" s="5036" t="s">
        <v>708</v>
      </c>
    </row>
    <row customHeight="1" ht="11.25">
      <c r="A7" s="5036" t="s">
        <v>2168</v>
      </c>
      <c r="B7" s="5036" t="s">
        <v>14</v>
      </c>
      <c r="C7" s="5036" t="s">
        <v>2188</v>
      </c>
      <c r="D7" s="5036" t="s">
        <v>2189</v>
      </c>
      <c r="E7" s="5036" t="s">
        <v>2190</v>
      </c>
      <c r="F7" s="5036" t="s">
        <v>2191</v>
      </c>
      <c r="G7" s="5036" t="s">
        <v>2192</v>
      </c>
      <c r="H7" s="5036" t="s">
        <v>24</v>
      </c>
      <c r="I7" s="5036" t="s">
        <v>708</v>
      </c>
    </row>
    <row customHeight="1" ht="11.25">
      <c r="A8" s="5036" t="s">
        <v>2168</v>
      </c>
      <c r="B8" s="5036" t="s">
        <v>14</v>
      </c>
      <c r="C8" s="5036" t="s">
        <v>2193</v>
      </c>
      <c r="D8" s="5036" t="s">
        <v>2194</v>
      </c>
      <c r="E8" s="5036" t="s">
        <v>2195</v>
      </c>
      <c r="F8" s="5036" t="s">
        <v>2196</v>
      </c>
      <c r="G8" s="5036" t="s">
        <v>2197</v>
      </c>
      <c r="H8" s="5036" t="s">
        <v>24</v>
      </c>
      <c r="I8" s="5036" t="s">
        <v>708</v>
      </c>
    </row>
    <row customHeight="1" ht="11.25">
      <c r="A9" s="5036" t="s">
        <v>2168</v>
      </c>
      <c r="B9" s="5036" t="s">
        <v>14</v>
      </c>
      <c r="C9" s="5036" t="s">
        <v>2198</v>
      </c>
      <c r="D9" s="5036" t="s">
        <v>2199</v>
      </c>
      <c r="E9" s="5036" t="s">
        <v>2200</v>
      </c>
      <c r="F9" s="5036" t="s">
        <v>50</v>
      </c>
      <c r="G9" s="5036" t="s">
        <v>24</v>
      </c>
      <c r="H9" s="5036" t="s">
        <v>24</v>
      </c>
      <c r="I9" s="5036" t="s">
        <v>708</v>
      </c>
    </row>
    <row customHeight="1" ht="11.25">
      <c r="A10" s="5036" t="s">
        <v>2168</v>
      </c>
      <c r="B10" s="5036" t="s">
        <v>14</v>
      </c>
      <c r="C10" s="5036" t="s">
        <v>2201</v>
      </c>
      <c r="D10" s="5036" t="s">
        <v>2202</v>
      </c>
      <c r="E10" s="5036" t="s">
        <v>2203</v>
      </c>
      <c r="F10" s="5036" t="s">
        <v>2204</v>
      </c>
      <c r="G10" s="5036" t="s">
        <v>2205</v>
      </c>
      <c r="H10" s="5036" t="s">
        <v>24</v>
      </c>
      <c r="I10" s="5036" t="s">
        <v>708</v>
      </c>
    </row>
    <row customHeight="1" ht="11.25">
      <c r="A11" s="5036" t="s">
        <v>2168</v>
      </c>
      <c r="B11" s="5036" t="s">
        <v>14</v>
      </c>
      <c r="C11" s="5036" t="s">
        <v>2206</v>
      </c>
      <c r="D11" s="5036" t="s">
        <v>2207</v>
      </c>
      <c r="E11" s="5036" t="s">
        <v>2208</v>
      </c>
      <c r="F11" s="5036" t="s">
        <v>2209</v>
      </c>
      <c r="G11" s="5036" t="s">
        <v>24</v>
      </c>
      <c r="H11" s="5036" t="s">
        <v>24</v>
      </c>
      <c r="I11" s="5036" t="s">
        <v>708</v>
      </c>
    </row>
    <row customHeight="1" ht="11.25">
      <c r="A12" s="5036" t="s">
        <v>2168</v>
      </c>
      <c r="B12" s="5036" t="s">
        <v>14</v>
      </c>
      <c r="C12" s="5036" t="s">
        <v>2210</v>
      </c>
      <c r="D12" s="5036" t="s">
        <v>2211</v>
      </c>
      <c r="E12" s="5036" t="s">
        <v>2212</v>
      </c>
      <c r="F12" s="5036" t="s">
        <v>2184</v>
      </c>
      <c r="G12" s="5036" t="s">
        <v>2213</v>
      </c>
      <c r="H12" s="5036" t="s">
        <v>24</v>
      </c>
      <c r="I12" s="5036" t="s">
        <v>708</v>
      </c>
    </row>
    <row customHeight="1" ht="11.25">
      <c r="A13" s="5036" t="s">
        <v>2168</v>
      </c>
      <c r="B13" s="5036" t="s">
        <v>14</v>
      </c>
      <c r="C13" s="5036" t="s">
        <v>2214</v>
      </c>
      <c r="D13" s="5036" t="s">
        <v>2215</v>
      </c>
      <c r="E13" s="5036" t="s">
        <v>2216</v>
      </c>
      <c r="F13" s="5036" t="s">
        <v>2204</v>
      </c>
      <c r="G13" s="5036" t="s">
        <v>24</v>
      </c>
      <c r="H13" s="5036" t="s">
        <v>24</v>
      </c>
      <c r="I13" s="5036" t="s">
        <v>708</v>
      </c>
    </row>
    <row customHeight="1" ht="11.25">
      <c r="A14" s="5036" t="s">
        <v>2168</v>
      </c>
      <c r="B14" s="5036" t="s">
        <v>14</v>
      </c>
      <c r="C14" s="5036" t="s">
        <v>2217</v>
      </c>
      <c r="D14" s="5036" t="s">
        <v>2218</v>
      </c>
      <c r="E14" s="5036" t="s">
        <v>2219</v>
      </c>
      <c r="F14" s="5036" t="s">
        <v>2220</v>
      </c>
      <c r="G14" s="5036" t="s">
        <v>24</v>
      </c>
      <c r="H14" s="5036" t="s">
        <v>24</v>
      </c>
      <c r="I14" s="5036" t="s">
        <v>708</v>
      </c>
    </row>
    <row customHeight="1" ht="11.25">
      <c r="A15" s="5036" t="s">
        <v>2168</v>
      </c>
      <c r="B15" s="5036" t="s">
        <v>14</v>
      </c>
      <c r="C15" s="5036" t="s">
        <v>2221</v>
      </c>
      <c r="D15" s="5036" t="s">
        <v>2218</v>
      </c>
      <c r="E15" s="5036" t="s">
        <v>2219</v>
      </c>
      <c r="F15" s="5036" t="s">
        <v>2222</v>
      </c>
      <c r="G15" s="5036" t="s">
        <v>24</v>
      </c>
      <c r="H15" s="5036" t="s">
        <v>24</v>
      </c>
      <c r="I15" s="5036" t="s">
        <v>708</v>
      </c>
    </row>
    <row customHeight="1" ht="11.25">
      <c r="A16" s="5036" t="s">
        <v>2168</v>
      </c>
      <c r="B16" s="5036" t="s">
        <v>14</v>
      </c>
      <c r="C16" s="5036" t="s">
        <v>2223</v>
      </c>
      <c r="D16" s="5036" t="s">
        <v>2224</v>
      </c>
      <c r="E16" s="5036" t="s">
        <v>2225</v>
      </c>
      <c r="F16" s="5036" t="s">
        <v>2226</v>
      </c>
      <c r="G16" s="5036" t="s">
        <v>2227</v>
      </c>
      <c r="H16" s="5036" t="s">
        <v>24</v>
      </c>
      <c r="I16" s="5036" t="s">
        <v>708</v>
      </c>
    </row>
    <row customHeight="1" ht="11.25">
      <c r="A17" s="5036" t="s">
        <v>2168</v>
      </c>
      <c r="B17" s="5036" t="s">
        <v>14</v>
      </c>
      <c r="C17" s="5036" t="s">
        <v>2228</v>
      </c>
      <c r="D17" s="5036" t="s">
        <v>2229</v>
      </c>
      <c r="E17" s="5036" t="s">
        <v>2230</v>
      </c>
      <c r="F17" s="5036" t="s">
        <v>2231</v>
      </c>
      <c r="G17" s="5036" t="s">
        <v>24</v>
      </c>
      <c r="H17" s="5036" t="s">
        <v>24</v>
      </c>
      <c r="I17" s="5036" t="s">
        <v>708</v>
      </c>
    </row>
    <row customHeight="1" ht="11.25">
      <c r="A18" s="5036" t="s">
        <v>2168</v>
      </c>
      <c r="B18" s="5036" t="s">
        <v>14</v>
      </c>
      <c r="C18" s="5036" t="s">
        <v>2232</v>
      </c>
      <c r="D18" s="5036" t="s">
        <v>2233</v>
      </c>
      <c r="E18" s="5036" t="s">
        <v>2234</v>
      </c>
      <c r="F18" s="5036" t="s">
        <v>2222</v>
      </c>
      <c r="G18" s="5036" t="s">
        <v>24</v>
      </c>
      <c r="H18" s="5036" t="s">
        <v>24</v>
      </c>
      <c r="I18" s="5036" t="s">
        <v>708</v>
      </c>
    </row>
    <row customHeight="1" ht="11.25">
      <c r="A19" s="5036" t="s">
        <v>2168</v>
      </c>
      <c r="B19" s="5036" t="s">
        <v>14</v>
      </c>
      <c r="C19" s="5036" t="s">
        <v>2235</v>
      </c>
      <c r="D19" s="5036" t="s">
        <v>2236</v>
      </c>
      <c r="E19" s="5036" t="s">
        <v>2237</v>
      </c>
      <c r="F19" s="5036" t="s">
        <v>2238</v>
      </c>
      <c r="G19" s="5036" t="s">
        <v>24</v>
      </c>
      <c r="H19" s="5036" t="s">
        <v>24</v>
      </c>
      <c r="I19" s="5036" t="s">
        <v>708</v>
      </c>
    </row>
    <row customHeight="1" ht="11.25">
      <c r="A20" s="5036" t="s">
        <v>2168</v>
      </c>
      <c r="B20" s="5036" t="s">
        <v>14</v>
      </c>
      <c r="C20" s="5036" t="s">
        <v>2239</v>
      </c>
      <c r="D20" s="5036" t="s">
        <v>2240</v>
      </c>
      <c r="E20" s="5036" t="s">
        <v>2241</v>
      </c>
      <c r="F20" s="5036" t="s">
        <v>2242</v>
      </c>
      <c r="G20" s="5036" t="s">
        <v>24</v>
      </c>
      <c r="H20" s="5036" t="s">
        <v>24</v>
      </c>
      <c r="I20" s="5036" t="s">
        <v>708</v>
      </c>
    </row>
    <row customHeight="1" ht="11.25">
      <c r="A21" s="5036" t="s">
        <v>2168</v>
      </c>
      <c r="B21" s="5036" t="s">
        <v>14</v>
      </c>
      <c r="C21" s="5036" t="s">
        <v>2243</v>
      </c>
      <c r="D21" s="5036" t="s">
        <v>2244</v>
      </c>
      <c r="E21" s="5036" t="s">
        <v>2245</v>
      </c>
      <c r="F21" s="5036" t="s">
        <v>2246</v>
      </c>
      <c r="G21" s="5036" t="s">
        <v>24</v>
      </c>
      <c r="H21" s="5036" t="s">
        <v>24</v>
      </c>
      <c r="I21" s="5036" t="s">
        <v>708</v>
      </c>
    </row>
    <row customHeight="1" ht="11.25">
      <c r="A22" s="5036" t="s">
        <v>2168</v>
      </c>
      <c r="B22" s="5036" t="s">
        <v>14</v>
      </c>
      <c r="C22" s="5036" t="s">
        <v>2247</v>
      </c>
      <c r="D22" s="5036" t="s">
        <v>2248</v>
      </c>
      <c r="E22" s="5036" t="s">
        <v>2249</v>
      </c>
      <c r="F22" s="5036" t="s">
        <v>2250</v>
      </c>
      <c r="G22" s="5036" t="s">
        <v>24</v>
      </c>
      <c r="H22" s="5036" t="s">
        <v>24</v>
      </c>
      <c r="I22" s="5036" t="s">
        <v>708</v>
      </c>
    </row>
    <row customHeight="1" ht="11.25">
      <c r="A23" s="5036" t="s">
        <v>2168</v>
      </c>
      <c r="B23" s="5036" t="s">
        <v>14</v>
      </c>
      <c r="C23" s="5036" t="s">
        <v>2251</v>
      </c>
      <c r="D23" s="5036" t="s">
        <v>2252</v>
      </c>
      <c r="E23" s="5036" t="s">
        <v>2253</v>
      </c>
      <c r="F23" s="5036" t="s">
        <v>2254</v>
      </c>
      <c r="G23" s="5036" t="s">
        <v>2255</v>
      </c>
      <c r="H23" s="5036" t="s">
        <v>24</v>
      </c>
      <c r="I23" s="5036" t="s">
        <v>708</v>
      </c>
    </row>
    <row customHeight="1" ht="11.25">
      <c r="A24" s="5036" t="s">
        <v>2168</v>
      </c>
      <c r="B24" s="5036" t="s">
        <v>14</v>
      </c>
      <c r="C24" s="5036" t="s">
        <v>2256</v>
      </c>
      <c r="D24" s="5036" t="s">
        <v>2257</v>
      </c>
      <c r="E24" s="5036" t="s">
        <v>2258</v>
      </c>
      <c r="F24" s="5036" t="s">
        <v>2259</v>
      </c>
      <c r="G24" s="5036" t="s">
        <v>24</v>
      </c>
      <c r="H24" s="5036" t="s">
        <v>24</v>
      </c>
      <c r="I24" s="5036" t="s">
        <v>708</v>
      </c>
    </row>
    <row customHeight="1" ht="11.25">
      <c r="A25" s="5036" t="s">
        <v>2168</v>
      </c>
      <c r="B25" s="5036" t="s">
        <v>14</v>
      </c>
      <c r="C25" s="5036" t="s">
        <v>2260</v>
      </c>
      <c r="D25" s="5036" t="s">
        <v>2261</v>
      </c>
      <c r="E25" s="5036" t="s">
        <v>2262</v>
      </c>
      <c r="F25" s="5036" t="s">
        <v>50</v>
      </c>
      <c r="G25" s="5036" t="s">
        <v>2263</v>
      </c>
      <c r="H25" s="5036" t="s">
        <v>24</v>
      </c>
      <c r="I25" s="5036" t="s">
        <v>708</v>
      </c>
    </row>
    <row customHeight="1" ht="11.25">
      <c r="A26" s="5036" t="s">
        <v>2168</v>
      </c>
      <c r="B26" s="5036" t="s">
        <v>14</v>
      </c>
      <c r="C26" s="5036" t="s">
        <v>2264</v>
      </c>
      <c r="D26" s="5036" t="s">
        <v>2265</v>
      </c>
      <c r="E26" s="5036" t="s">
        <v>2266</v>
      </c>
      <c r="F26" s="5036" t="s">
        <v>2254</v>
      </c>
      <c r="G26" s="5036" t="s">
        <v>2267</v>
      </c>
      <c r="H26" s="5036" t="s">
        <v>24</v>
      </c>
      <c r="I26" s="5036" t="s">
        <v>708</v>
      </c>
    </row>
    <row customHeight="1" ht="11.25">
      <c r="A27" s="5036" t="s">
        <v>2168</v>
      </c>
      <c r="B27" s="5036" t="s">
        <v>14</v>
      </c>
      <c r="C27" s="5036" t="s">
        <v>2268</v>
      </c>
      <c r="D27" s="5036" t="s">
        <v>2269</v>
      </c>
      <c r="E27" s="5036" t="s">
        <v>2270</v>
      </c>
      <c r="F27" s="5036" t="s">
        <v>2254</v>
      </c>
      <c r="G27" s="5036" t="s">
        <v>24</v>
      </c>
      <c r="H27" s="5036" t="s">
        <v>24</v>
      </c>
      <c r="I27" s="5036" t="s">
        <v>708</v>
      </c>
    </row>
    <row customHeight="1" ht="11.25">
      <c r="A28" s="5036" t="s">
        <v>2168</v>
      </c>
      <c r="B28" s="5036" t="s">
        <v>14</v>
      </c>
      <c r="C28" s="5036" t="s">
        <v>2271</v>
      </c>
      <c r="D28" s="5036" t="s">
        <v>2272</v>
      </c>
      <c r="E28" s="5036" t="s">
        <v>2273</v>
      </c>
      <c r="F28" s="5036" t="s">
        <v>2274</v>
      </c>
      <c r="G28" s="5036" t="s">
        <v>2275</v>
      </c>
      <c r="H28" s="5036" t="s">
        <v>24</v>
      </c>
      <c r="I28" s="5036" t="s">
        <v>708</v>
      </c>
    </row>
    <row customHeight="1" ht="11.25">
      <c r="A29" s="5036" t="s">
        <v>2168</v>
      </c>
      <c r="B29" s="5036" t="s">
        <v>14</v>
      </c>
      <c r="C29" s="5036" t="s">
        <v>2276</v>
      </c>
      <c r="D29" s="5036" t="s">
        <v>2277</v>
      </c>
      <c r="E29" s="5036" t="s">
        <v>2278</v>
      </c>
      <c r="F29" s="5036" t="s">
        <v>2279</v>
      </c>
      <c r="G29" s="5036" t="s">
        <v>2280</v>
      </c>
      <c r="H29" s="5036" t="s">
        <v>24</v>
      </c>
      <c r="I29" s="5036" t="s">
        <v>708</v>
      </c>
    </row>
    <row customHeight="1" ht="11.25">
      <c r="A30" s="5036" t="s">
        <v>2168</v>
      </c>
      <c r="B30" s="5036" t="s">
        <v>14</v>
      </c>
      <c r="C30" s="5036" t="s">
        <v>2281</v>
      </c>
      <c r="D30" s="5036" t="s">
        <v>2282</v>
      </c>
      <c r="E30" s="5036" t="s">
        <v>2283</v>
      </c>
      <c r="F30" s="5036" t="s">
        <v>2254</v>
      </c>
      <c r="G30" s="5036" t="s">
        <v>24</v>
      </c>
      <c r="H30" s="5036" t="s">
        <v>24</v>
      </c>
      <c r="I30" s="5036" t="s">
        <v>708</v>
      </c>
    </row>
    <row customHeight="1" ht="11.25">
      <c r="A31" s="5036" t="s">
        <v>2168</v>
      </c>
      <c r="B31" s="5036" t="s">
        <v>14</v>
      </c>
      <c r="C31" s="5036" t="s">
        <v>2284</v>
      </c>
      <c r="D31" s="5036" t="s">
        <v>2285</v>
      </c>
      <c r="E31" s="5036" t="s">
        <v>2286</v>
      </c>
      <c r="F31" s="5036" t="s">
        <v>2287</v>
      </c>
      <c r="G31" s="5036" t="s">
        <v>24</v>
      </c>
      <c r="H31" s="5036" t="s">
        <v>24</v>
      </c>
      <c r="I31" s="5036" t="s">
        <v>708</v>
      </c>
    </row>
    <row customHeight="1" ht="11.25">
      <c r="A32" s="5036" t="s">
        <v>2168</v>
      </c>
      <c r="B32" s="5036" t="s">
        <v>14</v>
      </c>
      <c r="C32" s="5036" t="s">
        <v>2288</v>
      </c>
      <c r="D32" s="5036" t="s">
        <v>2289</v>
      </c>
      <c r="E32" s="5036" t="s">
        <v>2290</v>
      </c>
      <c r="F32" s="5036" t="s">
        <v>2291</v>
      </c>
      <c r="G32" s="5036" t="s">
        <v>24</v>
      </c>
      <c r="H32" s="5036" t="s">
        <v>24</v>
      </c>
      <c r="I32" s="5036" t="s">
        <v>708</v>
      </c>
    </row>
    <row customHeight="1" ht="11.25">
      <c r="A33" s="5036" t="s">
        <v>2168</v>
      </c>
      <c r="B33" s="5036" t="s">
        <v>14</v>
      </c>
      <c r="C33" s="5036" t="s">
        <v>2292</v>
      </c>
      <c r="D33" s="5036" t="s">
        <v>2293</v>
      </c>
      <c r="E33" s="5036" t="s">
        <v>2294</v>
      </c>
      <c r="F33" s="5036" t="s">
        <v>2295</v>
      </c>
      <c r="G33" s="5036" t="s">
        <v>24</v>
      </c>
      <c r="H33" s="5036" t="s">
        <v>24</v>
      </c>
      <c r="I33" s="5036" t="s">
        <v>708</v>
      </c>
    </row>
    <row customHeight="1" ht="11.25">
      <c r="A34" s="5036" t="s">
        <v>2168</v>
      </c>
      <c r="B34" s="5036" t="s">
        <v>14</v>
      </c>
      <c r="C34" s="5036" t="s">
        <v>2296</v>
      </c>
      <c r="D34" s="5036" t="s">
        <v>2297</v>
      </c>
      <c r="E34" s="5036" t="s">
        <v>2298</v>
      </c>
      <c r="F34" s="5036" t="s">
        <v>2299</v>
      </c>
      <c r="G34" s="5036" t="s">
        <v>2300</v>
      </c>
      <c r="H34" s="5036" t="s">
        <v>24</v>
      </c>
      <c r="I34" s="5036" t="s">
        <v>708</v>
      </c>
    </row>
    <row customHeight="1" ht="11.25">
      <c r="A35" s="5036" t="s">
        <v>2168</v>
      </c>
      <c r="B35" s="5036" t="s">
        <v>14</v>
      </c>
      <c r="C35" s="5036" t="s">
        <v>2301</v>
      </c>
      <c r="D35" s="5036" t="s">
        <v>2302</v>
      </c>
      <c r="E35" s="5036" t="s">
        <v>2303</v>
      </c>
      <c r="F35" s="5036" t="s">
        <v>2254</v>
      </c>
      <c r="G35" s="5036" t="s">
        <v>24</v>
      </c>
      <c r="H35" s="5036" t="s">
        <v>24</v>
      </c>
      <c r="I35" s="5036" t="s">
        <v>708</v>
      </c>
    </row>
    <row customHeight="1" ht="11.25">
      <c r="A36" s="5036" t="s">
        <v>2168</v>
      </c>
      <c r="B36" s="5036" t="s">
        <v>14</v>
      </c>
      <c r="C36" s="5036" t="s">
        <v>2304</v>
      </c>
      <c r="D36" s="5036" t="s">
        <v>2305</v>
      </c>
      <c r="E36" s="5036" t="s">
        <v>2306</v>
      </c>
      <c r="F36" s="5036" t="s">
        <v>2254</v>
      </c>
      <c r="G36" s="5036" t="s">
        <v>2192</v>
      </c>
      <c r="H36" s="5036" t="s">
        <v>24</v>
      </c>
      <c r="I36" s="5036" t="s">
        <v>708</v>
      </c>
    </row>
    <row customHeight="1" ht="11.25">
      <c r="A37" s="5036" t="s">
        <v>2168</v>
      </c>
      <c r="B37" s="5036" t="s">
        <v>14</v>
      </c>
      <c r="C37" s="5036" t="s">
        <v>2307</v>
      </c>
      <c r="D37" s="5036" t="s">
        <v>2308</v>
      </c>
      <c r="E37" s="5036" t="s">
        <v>2309</v>
      </c>
      <c r="F37" s="5036" t="s">
        <v>2222</v>
      </c>
      <c r="G37" s="5036" t="s">
        <v>24</v>
      </c>
      <c r="H37" s="5036" t="s">
        <v>24</v>
      </c>
      <c r="I37" s="5036" t="s">
        <v>708</v>
      </c>
    </row>
    <row customHeight="1" ht="11.25">
      <c r="A38" s="5036" t="s">
        <v>2168</v>
      </c>
      <c r="B38" s="5036" t="s">
        <v>14</v>
      </c>
      <c r="C38" s="5036" t="s">
        <v>2310</v>
      </c>
      <c r="D38" s="5036" t="s">
        <v>2311</v>
      </c>
      <c r="E38" s="5036" t="s">
        <v>2312</v>
      </c>
      <c r="F38" s="5036" t="s">
        <v>2184</v>
      </c>
      <c r="G38" s="5036" t="s">
        <v>24</v>
      </c>
      <c r="H38" s="5036" t="s">
        <v>24</v>
      </c>
      <c r="I38" s="5036" t="s">
        <v>708</v>
      </c>
    </row>
    <row customHeight="1" ht="11.25">
      <c r="A39" s="5036" t="s">
        <v>2168</v>
      </c>
      <c r="B39" s="5036" t="s">
        <v>14</v>
      </c>
      <c r="C39" s="5036" t="s">
        <v>2313</v>
      </c>
      <c r="D39" s="5036" t="s">
        <v>2314</v>
      </c>
      <c r="E39" s="5036" t="s">
        <v>2315</v>
      </c>
      <c r="F39" s="5036" t="s">
        <v>2316</v>
      </c>
      <c r="G39" s="5036" t="s">
        <v>24</v>
      </c>
      <c r="H39" s="5036" t="s">
        <v>24</v>
      </c>
      <c r="I39" s="5036" t="s">
        <v>708</v>
      </c>
    </row>
    <row customHeight="1" ht="11.25">
      <c r="A40" s="5036" t="s">
        <v>2168</v>
      </c>
      <c r="B40" s="5036" t="s">
        <v>14</v>
      </c>
      <c r="C40" s="5036" t="s">
        <v>2317</v>
      </c>
      <c r="D40" s="5036" t="s">
        <v>2318</v>
      </c>
      <c r="E40" s="5036" t="s">
        <v>2319</v>
      </c>
      <c r="F40" s="5036" t="s">
        <v>561</v>
      </c>
      <c r="G40" s="5036" t="s">
        <v>2320</v>
      </c>
      <c r="H40" s="5036" t="s">
        <v>24</v>
      </c>
      <c r="I40" s="5036" t="s">
        <v>708</v>
      </c>
    </row>
    <row customHeight="1" ht="11.25">
      <c r="A41" s="5036" t="s">
        <v>2168</v>
      </c>
      <c r="B41" s="5036" t="s">
        <v>14</v>
      </c>
      <c r="C41" s="5036" t="s">
        <v>2321</v>
      </c>
      <c r="D41" s="5036" t="s">
        <v>2322</v>
      </c>
      <c r="E41" s="5036" t="s">
        <v>2323</v>
      </c>
      <c r="F41" s="5036" t="s">
        <v>2324</v>
      </c>
      <c r="G41" s="5036" t="s">
        <v>2325</v>
      </c>
      <c r="H41" s="5036" t="s">
        <v>24</v>
      </c>
      <c r="I41" s="5036" t="s">
        <v>708</v>
      </c>
    </row>
    <row customHeight="1" ht="11.25">
      <c r="A42" s="5036" t="s">
        <v>2168</v>
      </c>
      <c r="B42" s="5036" t="s">
        <v>14</v>
      </c>
      <c r="C42" s="5036" t="s">
        <v>2326</v>
      </c>
      <c r="D42" s="5036" t="s">
        <v>2327</v>
      </c>
      <c r="E42" s="5036" t="s">
        <v>2328</v>
      </c>
      <c r="F42" s="5036" t="s">
        <v>2329</v>
      </c>
      <c r="G42" s="5036" t="s">
        <v>24</v>
      </c>
      <c r="H42" s="5036" t="s">
        <v>24</v>
      </c>
      <c r="I42" s="5036" t="s">
        <v>708</v>
      </c>
    </row>
    <row customHeight="1" ht="11.25">
      <c r="A43" s="5036" t="s">
        <v>2168</v>
      </c>
      <c r="B43" s="5036" t="s">
        <v>14</v>
      </c>
      <c r="C43" s="5036" t="s">
        <v>2330</v>
      </c>
      <c r="D43" s="5036" t="s">
        <v>2331</v>
      </c>
      <c r="E43" s="5036" t="s">
        <v>2332</v>
      </c>
      <c r="F43" s="5036" t="s">
        <v>2324</v>
      </c>
      <c r="G43" s="5036" t="s">
        <v>2333</v>
      </c>
      <c r="H43" s="5036" t="s">
        <v>24</v>
      </c>
      <c r="I43" s="5036" t="s">
        <v>708</v>
      </c>
    </row>
    <row customHeight="1" ht="11.25">
      <c r="A44" s="5036" t="s">
        <v>2168</v>
      </c>
      <c r="B44" s="5036" t="s">
        <v>14</v>
      </c>
      <c r="C44" s="5036" t="s">
        <v>2334</v>
      </c>
      <c r="D44" s="5036" t="s">
        <v>2335</v>
      </c>
      <c r="E44" s="5036" t="s">
        <v>2336</v>
      </c>
      <c r="F44" s="5036" t="s">
        <v>2196</v>
      </c>
      <c r="G44" s="5036" t="s">
        <v>24</v>
      </c>
      <c r="H44" s="5036" t="s">
        <v>24</v>
      </c>
      <c r="I44" s="5036" t="s">
        <v>708</v>
      </c>
    </row>
    <row customHeight="1" ht="11.25">
      <c r="A45" s="5036" t="s">
        <v>2168</v>
      </c>
      <c r="B45" s="5036" t="s">
        <v>14</v>
      </c>
      <c r="C45" s="5036" t="s">
        <v>2337</v>
      </c>
      <c r="D45" s="5036" t="s">
        <v>2338</v>
      </c>
      <c r="E45" s="5036" t="s">
        <v>2339</v>
      </c>
      <c r="F45" s="5036" t="s">
        <v>2196</v>
      </c>
      <c r="G45" s="5036" t="s">
        <v>24</v>
      </c>
      <c r="H45" s="5036" t="s">
        <v>24</v>
      </c>
      <c r="I45" s="5036" t="s">
        <v>708</v>
      </c>
    </row>
    <row customHeight="1" ht="11.25">
      <c r="A46" s="5036" t="s">
        <v>2168</v>
      </c>
      <c r="B46" s="5036" t="s">
        <v>14</v>
      </c>
      <c r="C46" s="5036" t="s">
        <v>2340</v>
      </c>
      <c r="D46" s="5036" t="s">
        <v>2341</v>
      </c>
      <c r="E46" s="5036" t="s">
        <v>2342</v>
      </c>
      <c r="F46" s="5036" t="s">
        <v>2226</v>
      </c>
      <c r="G46" s="5036" t="s">
        <v>24</v>
      </c>
      <c r="H46" s="5036" t="s">
        <v>24</v>
      </c>
      <c r="I46" s="5036" t="s">
        <v>708</v>
      </c>
    </row>
    <row customHeight="1" ht="11.25">
      <c r="A47" s="5036" t="s">
        <v>2168</v>
      </c>
      <c r="B47" s="5036" t="s">
        <v>14</v>
      </c>
      <c r="C47" s="5036" t="s">
        <v>2343</v>
      </c>
      <c r="D47" s="5036" t="s">
        <v>2344</v>
      </c>
      <c r="E47" s="5036" t="s">
        <v>2345</v>
      </c>
      <c r="F47" s="5036" t="s">
        <v>2346</v>
      </c>
      <c r="G47" s="5036" t="s">
        <v>2347</v>
      </c>
      <c r="H47" s="5036" t="s">
        <v>24</v>
      </c>
      <c r="I47" s="5036" t="s">
        <v>708</v>
      </c>
    </row>
    <row customHeight="1" ht="11.25">
      <c r="A48" s="5036" t="s">
        <v>2168</v>
      </c>
      <c r="B48" s="5036" t="s">
        <v>14</v>
      </c>
      <c r="C48" s="5036" t="s">
        <v>2348</v>
      </c>
      <c r="D48" s="5036" t="s">
        <v>2349</v>
      </c>
      <c r="E48" s="5036" t="s">
        <v>2350</v>
      </c>
      <c r="F48" s="5036" t="s">
        <v>2346</v>
      </c>
      <c r="G48" s="5036" t="s">
        <v>2351</v>
      </c>
      <c r="H48" s="5036" t="s">
        <v>24</v>
      </c>
      <c r="I48" s="5036" t="s">
        <v>708</v>
      </c>
    </row>
    <row customHeight="1" ht="11.25">
      <c r="A49" s="5036" t="s">
        <v>2168</v>
      </c>
      <c r="B49" s="5036" t="s">
        <v>14</v>
      </c>
      <c r="C49" s="5036" t="s">
        <v>2352</v>
      </c>
      <c r="D49" s="5036" t="s">
        <v>2353</v>
      </c>
      <c r="E49" s="5036" t="s">
        <v>2354</v>
      </c>
      <c r="F49" s="5036" t="s">
        <v>2254</v>
      </c>
      <c r="G49" s="5036" t="s">
        <v>24</v>
      </c>
      <c r="H49" s="5036" t="s">
        <v>24</v>
      </c>
      <c r="I49" s="5036" t="s">
        <v>708</v>
      </c>
    </row>
    <row customHeight="1" ht="11.25">
      <c r="A50" s="5036" t="s">
        <v>2168</v>
      </c>
      <c r="B50" s="5036" t="s">
        <v>14</v>
      </c>
      <c r="C50" s="5036" t="s">
        <v>2355</v>
      </c>
      <c r="D50" s="5036" t="s">
        <v>2356</v>
      </c>
      <c r="E50" s="5036" t="s">
        <v>2357</v>
      </c>
      <c r="F50" s="5036" t="s">
        <v>2238</v>
      </c>
      <c r="G50" s="5036" t="s">
        <v>24</v>
      </c>
      <c r="H50" s="5036" t="s">
        <v>24</v>
      </c>
      <c r="I50" s="5036" t="s">
        <v>708</v>
      </c>
    </row>
    <row customHeight="1" ht="11.25">
      <c r="A51" s="5036" t="s">
        <v>2168</v>
      </c>
      <c r="B51" s="5036" t="s">
        <v>14</v>
      </c>
      <c r="C51" s="5036" t="s">
        <v>2358</v>
      </c>
      <c r="D51" s="5036" t="s">
        <v>2359</v>
      </c>
      <c r="E51" s="5036" t="s">
        <v>2360</v>
      </c>
      <c r="F51" s="5036" t="s">
        <v>2226</v>
      </c>
      <c r="G51" s="5036" t="s">
        <v>2361</v>
      </c>
      <c r="H51" s="5036" t="s">
        <v>24</v>
      </c>
      <c r="I51" s="5036" t="s">
        <v>708</v>
      </c>
    </row>
    <row customHeight="1" ht="11.25">
      <c r="A52" s="5036" t="s">
        <v>2168</v>
      </c>
      <c r="B52" s="5036" t="s">
        <v>14</v>
      </c>
      <c r="C52" s="5036" t="s">
        <v>2362</v>
      </c>
      <c r="D52" s="5036" t="s">
        <v>2363</v>
      </c>
      <c r="E52" s="5036" t="s">
        <v>2364</v>
      </c>
      <c r="F52" s="5036" t="s">
        <v>2176</v>
      </c>
      <c r="G52" s="5036" t="s">
        <v>24</v>
      </c>
      <c r="H52" s="5036" t="s">
        <v>24</v>
      </c>
      <c r="I52" s="5036" t="s">
        <v>708</v>
      </c>
    </row>
    <row customHeight="1" ht="11.25">
      <c r="A53" s="5036" t="s">
        <v>2168</v>
      </c>
      <c r="B53" s="5036" t="s">
        <v>14</v>
      </c>
      <c r="C53" s="5036" t="s">
        <v>2365</v>
      </c>
      <c r="D53" s="5036" t="s">
        <v>2366</v>
      </c>
      <c r="E53" s="5036" t="s">
        <v>2367</v>
      </c>
      <c r="F53" s="5036" t="s">
        <v>2368</v>
      </c>
      <c r="G53" s="5036" t="s">
        <v>24</v>
      </c>
      <c r="H53" s="5036" t="s">
        <v>24</v>
      </c>
      <c r="I53" s="5036" t="s">
        <v>708</v>
      </c>
    </row>
    <row customHeight="1" ht="11.25">
      <c r="A54" s="5036" t="s">
        <v>2168</v>
      </c>
      <c r="B54" s="5036" t="s">
        <v>14</v>
      </c>
      <c r="C54" s="5036" t="s">
        <v>2369</v>
      </c>
      <c r="D54" s="5036" t="s">
        <v>2370</v>
      </c>
      <c r="E54" s="5036" t="s">
        <v>2371</v>
      </c>
      <c r="F54" s="5036" t="s">
        <v>2184</v>
      </c>
      <c r="G54" s="5036" t="s">
        <v>2372</v>
      </c>
      <c r="H54" s="5036" t="s">
        <v>24</v>
      </c>
      <c r="I54" s="5036" t="s">
        <v>708</v>
      </c>
    </row>
    <row customHeight="1" ht="11.25">
      <c r="A55" s="5036" t="s">
        <v>2168</v>
      </c>
      <c r="B55" s="5036" t="s">
        <v>14</v>
      </c>
      <c r="C55" s="5036" t="s">
        <v>2373</v>
      </c>
      <c r="D55" s="5036" t="s">
        <v>2374</v>
      </c>
      <c r="E55" s="5036" t="s">
        <v>2375</v>
      </c>
      <c r="F55" s="5036" t="s">
        <v>2376</v>
      </c>
      <c r="G55" s="5036" t="s">
        <v>24</v>
      </c>
      <c r="H55" s="5036" t="s">
        <v>24</v>
      </c>
      <c r="I55" s="5036" t="s">
        <v>708</v>
      </c>
    </row>
    <row customHeight="1" ht="11.25">
      <c r="A56" s="5036" t="s">
        <v>2168</v>
      </c>
      <c r="B56" s="5036" t="s">
        <v>14</v>
      </c>
      <c r="C56" s="5036" t="s">
        <v>2377</v>
      </c>
      <c r="D56" s="5036" t="s">
        <v>2378</v>
      </c>
      <c r="E56" s="5036" t="s">
        <v>2379</v>
      </c>
      <c r="F56" s="5036" t="s">
        <v>2324</v>
      </c>
      <c r="G56" s="5036" t="s">
        <v>24</v>
      </c>
      <c r="H56" s="5036" t="s">
        <v>24</v>
      </c>
      <c r="I56" s="5036" t="s">
        <v>708</v>
      </c>
    </row>
    <row customHeight="1" ht="11.25">
      <c r="A57" s="5036" t="s">
        <v>2168</v>
      </c>
      <c r="B57" s="5036" t="s">
        <v>14</v>
      </c>
      <c r="C57" s="5036" t="s">
        <v>2380</v>
      </c>
      <c r="D57" s="5036" t="s">
        <v>2381</v>
      </c>
      <c r="E57" s="5036" t="s">
        <v>2382</v>
      </c>
      <c r="F57" s="5036" t="s">
        <v>2383</v>
      </c>
      <c r="G57" s="5036" t="s">
        <v>24</v>
      </c>
      <c r="H57" s="5036" t="s">
        <v>24</v>
      </c>
      <c r="I57" s="5036" t="s">
        <v>708</v>
      </c>
    </row>
    <row customHeight="1" ht="11.25">
      <c r="A58" s="5036" t="s">
        <v>2168</v>
      </c>
      <c r="B58" s="5036" t="s">
        <v>14</v>
      </c>
      <c r="C58" s="5036" t="s">
        <v>2384</v>
      </c>
      <c r="D58" s="5036" t="s">
        <v>2385</v>
      </c>
      <c r="E58" s="5036" t="s">
        <v>2386</v>
      </c>
      <c r="F58" s="5036" t="s">
        <v>2324</v>
      </c>
      <c r="G58" s="5036" t="s">
        <v>24</v>
      </c>
      <c r="H58" s="5036" t="s">
        <v>24</v>
      </c>
      <c r="I58" s="5036" t="s">
        <v>708</v>
      </c>
    </row>
    <row customHeight="1" ht="11.25">
      <c r="A59" s="5036" t="s">
        <v>2168</v>
      </c>
      <c r="B59" s="5036" t="s">
        <v>14</v>
      </c>
      <c r="C59" s="5036" t="s">
        <v>2387</v>
      </c>
      <c r="D59" s="5036" t="s">
        <v>2388</v>
      </c>
      <c r="E59" s="5036" t="s">
        <v>2389</v>
      </c>
      <c r="F59" s="5036" t="s">
        <v>2390</v>
      </c>
      <c r="G59" s="5036" t="s">
        <v>24</v>
      </c>
      <c r="H59" s="5036" t="s">
        <v>24</v>
      </c>
      <c r="I59" s="5036" t="s">
        <v>708</v>
      </c>
    </row>
    <row customHeight="1" ht="11.25">
      <c r="A60" s="5036" t="s">
        <v>2168</v>
      </c>
      <c r="B60" s="5036" t="s">
        <v>14</v>
      </c>
      <c r="C60" s="5036" t="s">
        <v>2391</v>
      </c>
      <c r="D60" s="5036" t="s">
        <v>2392</v>
      </c>
      <c r="E60" s="5036" t="s">
        <v>2393</v>
      </c>
      <c r="F60" s="5036" t="s">
        <v>2176</v>
      </c>
      <c r="G60" s="5036" t="s">
        <v>24</v>
      </c>
      <c r="H60" s="5036" t="s">
        <v>24</v>
      </c>
      <c r="I60" s="5036" t="s">
        <v>708</v>
      </c>
    </row>
    <row customHeight="1" ht="11.25">
      <c r="A61" s="5036" t="s">
        <v>2168</v>
      </c>
      <c r="B61" s="5036" t="s">
        <v>14</v>
      </c>
      <c r="C61" s="5036" t="s">
        <v>2394</v>
      </c>
      <c r="D61" s="5036" t="s">
        <v>2395</v>
      </c>
      <c r="E61" s="5036" t="s">
        <v>2396</v>
      </c>
      <c r="F61" s="5036" t="s">
        <v>2397</v>
      </c>
      <c r="G61" s="5036" t="s">
        <v>24</v>
      </c>
      <c r="H61" s="5036" t="s">
        <v>24</v>
      </c>
      <c r="I61" s="5036" t="s">
        <v>708</v>
      </c>
    </row>
    <row customHeight="1" ht="11.25">
      <c r="A62" s="5036" t="s">
        <v>2168</v>
      </c>
      <c r="B62" s="5036" t="s">
        <v>14</v>
      </c>
      <c r="C62" s="5036" t="s">
        <v>2398</v>
      </c>
      <c r="D62" s="5036" t="s">
        <v>2399</v>
      </c>
      <c r="E62" s="5036" t="s">
        <v>2400</v>
      </c>
      <c r="F62" s="5036" t="s">
        <v>2176</v>
      </c>
      <c r="G62" s="5036" t="s">
        <v>2401</v>
      </c>
      <c r="H62" s="5036" t="s">
        <v>24</v>
      </c>
      <c r="I62" s="5036" t="s">
        <v>708</v>
      </c>
    </row>
    <row customHeight="1" ht="11.25">
      <c r="A63" s="5036" t="s">
        <v>2168</v>
      </c>
      <c r="B63" s="5036" t="s">
        <v>14</v>
      </c>
      <c r="C63" s="5036" t="s">
        <v>2402</v>
      </c>
      <c r="D63" s="5036" t="s">
        <v>2403</v>
      </c>
      <c r="E63" s="5036" t="s">
        <v>2404</v>
      </c>
      <c r="F63" s="5036" t="s">
        <v>2176</v>
      </c>
      <c r="G63" s="5036" t="s">
        <v>2405</v>
      </c>
      <c r="H63" s="5036" t="s">
        <v>24</v>
      </c>
      <c r="I63" s="5036" t="s">
        <v>708</v>
      </c>
    </row>
    <row customHeight="1" ht="11.25">
      <c r="A64" s="5036" t="s">
        <v>2168</v>
      </c>
      <c r="B64" s="5036" t="s">
        <v>14</v>
      </c>
      <c r="C64" s="5036" t="s">
        <v>2406</v>
      </c>
      <c r="D64" s="5036" t="s">
        <v>2407</v>
      </c>
      <c r="E64" s="5036" t="s">
        <v>2408</v>
      </c>
      <c r="F64" s="5036" t="s">
        <v>2176</v>
      </c>
      <c r="G64" s="5036" t="s">
        <v>2401</v>
      </c>
      <c r="H64" s="5036" t="s">
        <v>24</v>
      </c>
      <c r="I64" s="5036" t="s">
        <v>708</v>
      </c>
    </row>
    <row customHeight="1" ht="11.25">
      <c r="A65" s="5036" t="s">
        <v>2168</v>
      </c>
      <c r="B65" s="5036" t="s">
        <v>14</v>
      </c>
      <c r="C65" s="5036" t="s">
        <v>2409</v>
      </c>
      <c r="D65" s="5036" t="s">
        <v>2410</v>
      </c>
      <c r="E65" s="5036" t="s">
        <v>2411</v>
      </c>
      <c r="F65" s="5036" t="s">
        <v>2238</v>
      </c>
      <c r="G65" s="5036" t="s">
        <v>24</v>
      </c>
      <c r="H65" s="5036" t="s">
        <v>24</v>
      </c>
      <c r="I65" s="5036" t="s">
        <v>708</v>
      </c>
    </row>
    <row customHeight="1" ht="11.25">
      <c r="A66" s="5036" t="s">
        <v>2168</v>
      </c>
      <c r="B66" s="5036" t="s">
        <v>14</v>
      </c>
      <c r="C66" s="5036" t="s">
        <v>2412</v>
      </c>
      <c r="D66" s="5036" t="s">
        <v>45</v>
      </c>
      <c r="E66" s="5036" t="s">
        <v>48</v>
      </c>
      <c r="F66" s="5036" t="s">
        <v>50</v>
      </c>
      <c r="G66" s="5036" t="s">
        <v>2413</v>
      </c>
      <c r="H66" s="5036" t="s">
        <v>24</v>
      </c>
      <c r="I66" s="5036" t="s">
        <v>708</v>
      </c>
    </row>
    <row customHeight="1" ht="11.25">
      <c r="A67" s="5036" t="s">
        <v>2168</v>
      </c>
      <c r="B67" s="5036" t="s">
        <v>14</v>
      </c>
      <c r="C67" s="5036" t="s">
        <v>2414</v>
      </c>
      <c r="D67" s="5036" t="s">
        <v>2415</v>
      </c>
      <c r="E67" s="5036" t="s">
        <v>2416</v>
      </c>
      <c r="F67" s="5036" t="s">
        <v>2184</v>
      </c>
      <c r="G67" s="5036" t="s">
        <v>24</v>
      </c>
      <c r="H67" s="5036" t="s">
        <v>24</v>
      </c>
      <c r="I67" s="5036" t="s">
        <v>708</v>
      </c>
    </row>
    <row customHeight="1" ht="11.25">
      <c r="A68" s="5036" t="s">
        <v>2168</v>
      </c>
      <c r="B68" s="5036" t="s">
        <v>14</v>
      </c>
      <c r="C68" s="5036" t="s">
        <v>2417</v>
      </c>
      <c r="D68" s="5036" t="s">
        <v>2418</v>
      </c>
      <c r="E68" s="5036" t="s">
        <v>2419</v>
      </c>
      <c r="F68" s="5036" t="s">
        <v>2176</v>
      </c>
      <c r="G68" s="5036" t="s">
        <v>2420</v>
      </c>
      <c r="H68" s="5036" t="s">
        <v>24</v>
      </c>
      <c r="I68" s="5036" t="s">
        <v>708</v>
      </c>
    </row>
    <row customHeight="1" ht="11.25">
      <c r="A69" s="5036" t="s">
        <v>2168</v>
      </c>
      <c r="B69" s="5036" t="s">
        <v>14</v>
      </c>
      <c r="C69" s="5036" t="s">
        <v>2421</v>
      </c>
      <c r="D69" s="5036" t="s">
        <v>2422</v>
      </c>
      <c r="E69" s="5036" t="s">
        <v>2423</v>
      </c>
      <c r="F69" s="5036" t="s">
        <v>2424</v>
      </c>
      <c r="G69" s="5036" t="s">
        <v>24</v>
      </c>
      <c r="H69" s="5036" t="s">
        <v>2425</v>
      </c>
      <c r="I69" s="5036" t="s">
        <v>708</v>
      </c>
    </row>
    <row customHeight="1" ht="11.25">
      <c r="A70" s="5036" t="s">
        <v>2168</v>
      </c>
      <c r="B70" s="5036" t="s">
        <v>14</v>
      </c>
      <c r="C70" s="5036" t="s">
        <v>2426</v>
      </c>
      <c r="D70" s="5036" t="s">
        <v>2427</v>
      </c>
      <c r="E70" s="5036" t="s">
        <v>2428</v>
      </c>
      <c r="F70" s="5036" t="s">
        <v>2383</v>
      </c>
      <c r="G70" s="5036" t="s">
        <v>24</v>
      </c>
      <c r="H70" s="5036" t="s">
        <v>24</v>
      </c>
      <c r="I70" s="5036" t="s">
        <v>708</v>
      </c>
    </row>
    <row customHeight="1" ht="11.25">
      <c r="A71" s="5036" t="s">
        <v>2168</v>
      </c>
      <c r="B71" s="5036" t="s">
        <v>14</v>
      </c>
      <c r="C71" s="5036" t="s">
        <v>2429</v>
      </c>
      <c r="D71" s="5036" t="s">
        <v>2430</v>
      </c>
      <c r="E71" s="5036" t="s">
        <v>2431</v>
      </c>
      <c r="F71" s="5036" t="s">
        <v>2432</v>
      </c>
      <c r="G71" s="5036" t="s">
        <v>24</v>
      </c>
      <c r="H71" s="5036" t="s">
        <v>24</v>
      </c>
      <c r="I71" s="5036" t="s">
        <v>708</v>
      </c>
    </row>
    <row customHeight="1" ht="11.25">
      <c r="A72" s="5036" t="s">
        <v>2168</v>
      </c>
      <c r="B72" s="5036" t="s">
        <v>14</v>
      </c>
      <c r="C72" s="5036" t="s">
        <v>2433</v>
      </c>
      <c r="D72" s="5036" t="s">
        <v>2434</v>
      </c>
      <c r="E72" s="5036" t="s">
        <v>2203</v>
      </c>
      <c r="F72" s="5036" t="s">
        <v>2435</v>
      </c>
      <c r="G72" s="5036" t="s">
        <v>24</v>
      </c>
      <c r="H72" s="5036" t="s">
        <v>24</v>
      </c>
      <c r="I72" s="5036" t="s">
        <v>708</v>
      </c>
    </row>
    <row customHeight="1" ht="11.25">
      <c r="A73" s="5036" t="s">
        <v>2168</v>
      </c>
      <c r="B73" s="5036" t="s">
        <v>14</v>
      </c>
      <c r="C73" s="5036" t="s">
        <v>2436</v>
      </c>
      <c r="D73" s="5036" t="s">
        <v>2437</v>
      </c>
      <c r="E73" s="5036" t="s">
        <v>2438</v>
      </c>
      <c r="F73" s="5036" t="s">
        <v>2204</v>
      </c>
      <c r="G73" s="5036" t="s">
        <v>24</v>
      </c>
      <c r="H73" s="5036" t="s">
        <v>24</v>
      </c>
      <c r="I73" s="5036" t="s">
        <v>708</v>
      </c>
    </row>
    <row customHeight="1" ht="11.25">
      <c r="A74" s="5036" t="s">
        <v>2168</v>
      </c>
      <c r="B74" s="5036" t="s">
        <v>14</v>
      </c>
      <c r="C74" s="5036" t="s">
        <v>2439</v>
      </c>
      <c r="D74" s="5036" t="s">
        <v>2440</v>
      </c>
      <c r="E74" s="5036" t="s">
        <v>2441</v>
      </c>
      <c r="F74" s="5036" t="s">
        <v>2176</v>
      </c>
      <c r="G74" s="5036" t="s">
        <v>24</v>
      </c>
      <c r="H74" s="5036" t="s">
        <v>24</v>
      </c>
      <c r="I74" s="5036" t="s">
        <v>708</v>
      </c>
    </row>
    <row customHeight="1" ht="11.25">
      <c r="A75" s="5036" t="s">
        <v>2168</v>
      </c>
      <c r="B75" s="5036" t="s">
        <v>14</v>
      </c>
      <c r="C75" s="5036" t="s">
        <v>2442</v>
      </c>
      <c r="D75" s="5036" t="s">
        <v>2443</v>
      </c>
      <c r="E75" s="5036" t="s">
        <v>2444</v>
      </c>
      <c r="F75" s="5036" t="s">
        <v>2254</v>
      </c>
      <c r="G75" s="5036" t="s">
        <v>2445</v>
      </c>
      <c r="H75" s="5036" t="s">
        <v>24</v>
      </c>
      <c r="I75" s="5036" t="s">
        <v>708</v>
      </c>
    </row>
    <row customHeight="1" ht="11.25">
      <c r="A76" s="5036" t="s">
        <v>2168</v>
      </c>
      <c r="B76" s="5036" t="s">
        <v>14</v>
      </c>
      <c r="C76" s="5036" t="s">
        <v>2446</v>
      </c>
      <c r="D76" s="5036" t="s">
        <v>2447</v>
      </c>
      <c r="E76" s="5036" t="s">
        <v>2448</v>
      </c>
      <c r="F76" s="5036" t="s">
        <v>2449</v>
      </c>
      <c r="G76" s="5036" t="s">
        <v>24</v>
      </c>
      <c r="H76" s="5036" t="s">
        <v>24</v>
      </c>
      <c r="I76" s="5036" t="s">
        <v>708</v>
      </c>
    </row>
    <row customHeight="1" ht="11.25">
      <c r="A77" s="5036" t="s">
        <v>2168</v>
      </c>
      <c r="B77" s="5036" t="s">
        <v>14</v>
      </c>
      <c r="C77" s="5036" t="s">
        <v>2450</v>
      </c>
      <c r="D77" s="5036" t="s">
        <v>2451</v>
      </c>
      <c r="E77" s="5036" t="s">
        <v>2431</v>
      </c>
      <c r="F77" s="5036" t="s">
        <v>2329</v>
      </c>
      <c r="G77" s="5036" t="s">
        <v>24</v>
      </c>
      <c r="H77" s="5036" t="s">
        <v>24</v>
      </c>
      <c r="I77" s="5036" t="s">
        <v>708</v>
      </c>
    </row>
    <row customHeight="1" ht="11.25">
      <c r="A78" s="5036" t="s">
        <v>2168</v>
      </c>
      <c r="B78" s="5036" t="s">
        <v>14</v>
      </c>
      <c r="C78" s="5036" t="s">
        <v>2452</v>
      </c>
      <c r="D78" s="5036" t="s">
        <v>2453</v>
      </c>
      <c r="E78" s="5036" t="s">
        <v>2454</v>
      </c>
      <c r="F78" s="5036" t="s">
        <v>2204</v>
      </c>
      <c r="G78" s="5036" t="s">
        <v>24</v>
      </c>
      <c r="H78" s="5036" t="s">
        <v>24</v>
      </c>
      <c r="I78" s="5036" t="s">
        <v>708</v>
      </c>
    </row>
    <row customHeight="1" ht="11.25">
      <c r="A79" s="5036" t="s">
        <v>2168</v>
      </c>
      <c r="B79" s="5036" t="s">
        <v>14</v>
      </c>
      <c r="C79" s="5036" t="s">
        <v>2455</v>
      </c>
      <c r="D79" s="5036" t="s">
        <v>2456</v>
      </c>
      <c r="E79" s="5036" t="s">
        <v>2457</v>
      </c>
      <c r="F79" s="5036" t="s">
        <v>2204</v>
      </c>
      <c r="G79" s="5036" t="s">
        <v>24</v>
      </c>
      <c r="H79" s="5036" t="s">
        <v>2458</v>
      </c>
      <c r="I79" s="5036" t="s">
        <v>708</v>
      </c>
    </row>
    <row customHeight="1" ht="11.25">
      <c r="A80" s="5036" t="s">
        <v>2168</v>
      </c>
      <c r="B80" s="5036" t="s">
        <v>14</v>
      </c>
      <c r="C80" s="5036" t="s">
        <v>2459</v>
      </c>
      <c r="D80" s="5036" t="s">
        <v>2460</v>
      </c>
      <c r="E80" s="5036" t="s">
        <v>2249</v>
      </c>
      <c r="F80" s="5036" t="s">
        <v>2461</v>
      </c>
      <c r="G80" s="5036" t="s">
        <v>24</v>
      </c>
      <c r="H80" s="5036" t="s">
        <v>24</v>
      </c>
      <c r="I80" s="5036" t="s">
        <v>708</v>
      </c>
    </row>
    <row customHeight="1" ht="11.25">
      <c r="A81" s="5036" t="s">
        <v>2168</v>
      </c>
      <c r="B81" s="5036" t="s">
        <v>14</v>
      </c>
      <c r="C81" s="5036" t="s">
        <v>2462</v>
      </c>
      <c r="D81" s="5036" t="s">
        <v>2463</v>
      </c>
      <c r="E81" s="5036" t="s">
        <v>2464</v>
      </c>
      <c r="F81" s="5036" t="s">
        <v>2226</v>
      </c>
      <c r="G81" s="5036" t="s">
        <v>24</v>
      </c>
      <c r="H81" s="5036" t="s">
        <v>24</v>
      </c>
      <c r="I81" s="5036" t="s">
        <v>708</v>
      </c>
    </row>
    <row customHeight="1" ht="11.25">
      <c r="A82" s="5036" t="s">
        <v>2168</v>
      </c>
      <c r="B82" s="5036" t="s">
        <v>14</v>
      </c>
      <c r="C82" s="5036" t="s">
        <v>2465</v>
      </c>
      <c r="D82" s="5036" t="s">
        <v>2466</v>
      </c>
      <c r="E82" s="5036" t="s">
        <v>2467</v>
      </c>
      <c r="F82" s="5036" t="s">
        <v>2468</v>
      </c>
      <c r="G82" s="5036" t="s">
        <v>24</v>
      </c>
      <c r="H82" s="5036" t="s">
        <v>24</v>
      </c>
      <c r="I82" s="5036" t="s">
        <v>708</v>
      </c>
    </row>
    <row customHeight="1" ht="11.25">
      <c r="A83" s="5036" t="s">
        <v>2168</v>
      </c>
      <c r="B83" s="5036" t="s">
        <v>14</v>
      </c>
      <c r="C83" s="5036" t="s">
        <v>2469</v>
      </c>
      <c r="D83" s="5036" t="s">
        <v>2470</v>
      </c>
      <c r="E83" s="5036" t="s">
        <v>2471</v>
      </c>
      <c r="F83" s="5036" t="s">
        <v>2397</v>
      </c>
      <c r="G83" s="5036" t="s">
        <v>2472</v>
      </c>
      <c r="H83" s="5036" t="s">
        <v>24</v>
      </c>
      <c r="I83" s="5036" t="s">
        <v>708</v>
      </c>
    </row>
    <row customHeight="1" ht="11.25">
      <c r="A84" s="5036" t="s">
        <v>2168</v>
      </c>
      <c r="B84" s="5036" t="s">
        <v>14</v>
      </c>
      <c r="C84" s="5036" t="s">
        <v>2473</v>
      </c>
      <c r="D84" s="5036" t="s">
        <v>2474</v>
      </c>
      <c r="E84" s="5036" t="s">
        <v>2475</v>
      </c>
      <c r="F84" s="5036" t="s">
        <v>2476</v>
      </c>
      <c r="G84" s="5036" t="s">
        <v>2477</v>
      </c>
      <c r="H84" s="5036" t="s">
        <v>24</v>
      </c>
      <c r="I84" s="5036" t="s">
        <v>708</v>
      </c>
    </row>
    <row customHeight="1" ht="11.25">
      <c r="A85" s="5036" t="s">
        <v>2168</v>
      </c>
      <c r="B85" s="5036" t="s">
        <v>14</v>
      </c>
      <c r="C85" s="5036" t="s">
        <v>2478</v>
      </c>
      <c r="D85" s="5036" t="s">
        <v>2474</v>
      </c>
      <c r="E85" s="5036" t="s">
        <v>2475</v>
      </c>
      <c r="F85" s="5036" t="s">
        <v>2479</v>
      </c>
      <c r="G85" s="5036" t="s">
        <v>24</v>
      </c>
      <c r="H85" s="5036" t="s">
        <v>24</v>
      </c>
      <c r="I85" s="5036" t="s">
        <v>708</v>
      </c>
    </row>
    <row customHeight="1" ht="11.25">
      <c r="A86" s="5036" t="s">
        <v>2168</v>
      </c>
      <c r="B86" s="5036" t="s">
        <v>14</v>
      </c>
      <c r="C86" s="5036" t="s">
        <v>2480</v>
      </c>
      <c r="D86" s="5036" t="s">
        <v>2481</v>
      </c>
      <c r="E86" s="5036" t="s">
        <v>2171</v>
      </c>
      <c r="F86" s="5036" t="s">
        <v>2482</v>
      </c>
      <c r="G86" s="5036" t="s">
        <v>24</v>
      </c>
      <c r="H86" s="5036" t="s">
        <v>24</v>
      </c>
      <c r="I86" s="5036" t="s">
        <v>708</v>
      </c>
    </row>
    <row customHeight="1" ht="11.25">
      <c r="A87" s="5036" t="s">
        <v>2168</v>
      </c>
      <c r="B87" s="5036" t="s">
        <v>14</v>
      </c>
      <c r="C87" s="5036" t="s">
        <v>2483</v>
      </c>
      <c r="D87" s="5036" t="s">
        <v>2484</v>
      </c>
      <c r="E87" s="5036" t="s">
        <v>2171</v>
      </c>
      <c r="F87" s="5036" t="s">
        <v>2485</v>
      </c>
      <c r="G87" s="5036" t="s">
        <v>24</v>
      </c>
      <c r="H87" s="5036" t="s">
        <v>24</v>
      </c>
      <c r="I87" s="5036" t="s">
        <v>708</v>
      </c>
    </row>
    <row customHeight="1" ht="11.25">
      <c r="A88" s="5036" t="s">
        <v>2168</v>
      </c>
      <c r="B88" s="5036" t="s">
        <v>14</v>
      </c>
      <c r="C88" s="5036" t="s">
        <v>2486</v>
      </c>
      <c r="D88" s="5036" t="s">
        <v>2487</v>
      </c>
      <c r="E88" s="5036" t="s">
        <v>2171</v>
      </c>
      <c r="F88" s="5036" t="s">
        <v>2488</v>
      </c>
      <c r="G88" s="5036" t="s">
        <v>24</v>
      </c>
      <c r="H88" s="5036" t="s">
        <v>24</v>
      </c>
      <c r="I88" s="5036" t="s">
        <v>708</v>
      </c>
    </row>
    <row customHeight="1" ht="11.25">
      <c r="A89" s="5036" t="s">
        <v>2168</v>
      </c>
      <c r="B89" s="5036" t="s">
        <v>14</v>
      </c>
      <c r="C89" s="5036" t="s">
        <v>2489</v>
      </c>
      <c r="D89" s="5036" t="s">
        <v>2490</v>
      </c>
      <c r="E89" s="5036" t="s">
        <v>2171</v>
      </c>
      <c r="F89" s="5036" t="s">
        <v>2491</v>
      </c>
      <c r="G89" s="5036" t="s">
        <v>24</v>
      </c>
      <c r="H89" s="5036" t="s">
        <v>24</v>
      </c>
      <c r="I89" s="5036" t="s">
        <v>708</v>
      </c>
    </row>
    <row customHeight="1" ht="11.25">
      <c r="A90" s="5036" t="s">
        <v>2168</v>
      </c>
      <c r="B90" s="5036" t="s">
        <v>14</v>
      </c>
      <c r="C90" s="5036" t="s">
        <v>2492</v>
      </c>
      <c r="D90" s="5036" t="s">
        <v>2493</v>
      </c>
      <c r="E90" s="5036" t="s">
        <v>2171</v>
      </c>
      <c r="F90" s="5036" t="s">
        <v>2494</v>
      </c>
      <c r="G90" s="5036" t="s">
        <v>24</v>
      </c>
      <c r="H90" s="5036" t="s">
        <v>24</v>
      </c>
      <c r="I90" s="5036" t="s">
        <v>708</v>
      </c>
    </row>
    <row customHeight="1" ht="11.25">
      <c r="A91" s="5036" t="s">
        <v>2168</v>
      </c>
      <c r="B91" s="5036" t="s">
        <v>14</v>
      </c>
      <c r="C91" s="5036" t="s">
        <v>2495</v>
      </c>
      <c r="D91" s="5036" t="s">
        <v>2496</v>
      </c>
      <c r="E91" s="5036" t="s">
        <v>2171</v>
      </c>
      <c r="F91" s="5036" t="s">
        <v>2497</v>
      </c>
      <c r="G91" s="5036" t="s">
        <v>24</v>
      </c>
      <c r="H91" s="5036" t="s">
        <v>24</v>
      </c>
      <c r="I91" s="5036" t="s">
        <v>708</v>
      </c>
    </row>
    <row customHeight="1" ht="11.25">
      <c r="A92" s="5036" t="s">
        <v>2168</v>
      </c>
      <c r="B92" s="5036" t="s">
        <v>14</v>
      </c>
      <c r="C92" s="5036" t="s">
        <v>2498</v>
      </c>
      <c r="D92" s="5036" t="s">
        <v>2499</v>
      </c>
      <c r="E92" s="5036" t="s">
        <v>2171</v>
      </c>
      <c r="F92" s="5036" t="s">
        <v>2500</v>
      </c>
      <c r="G92" s="5036" t="s">
        <v>24</v>
      </c>
      <c r="H92" s="5036" t="s">
        <v>24</v>
      </c>
      <c r="I92" s="5036" t="s">
        <v>708</v>
      </c>
    </row>
    <row customHeight="1" ht="11.25">
      <c r="A93" s="5036" t="s">
        <v>2168</v>
      </c>
      <c r="B93" s="5036" t="s">
        <v>14</v>
      </c>
      <c r="C93" s="5036" t="s">
        <v>2501</v>
      </c>
      <c r="D93" s="5036" t="s">
        <v>2502</v>
      </c>
      <c r="E93" s="5036" t="s">
        <v>2171</v>
      </c>
      <c r="F93" s="5036" t="s">
        <v>2503</v>
      </c>
      <c r="G93" s="5036" t="s">
        <v>24</v>
      </c>
      <c r="H93" s="5036" t="s">
        <v>24</v>
      </c>
      <c r="I93" s="5036" t="s">
        <v>708</v>
      </c>
    </row>
    <row customHeight="1" ht="11.25">
      <c r="A94" s="5036" t="s">
        <v>2168</v>
      </c>
      <c r="B94" s="5036" t="s">
        <v>14</v>
      </c>
      <c r="C94" s="5036" t="s">
        <v>2504</v>
      </c>
      <c r="D94" s="5036" t="s">
        <v>2505</v>
      </c>
      <c r="E94" s="5036" t="s">
        <v>2171</v>
      </c>
      <c r="F94" s="5036" t="s">
        <v>2506</v>
      </c>
      <c r="G94" s="5036" t="s">
        <v>24</v>
      </c>
      <c r="H94" s="5036" t="s">
        <v>24</v>
      </c>
      <c r="I94" s="5036" t="s">
        <v>708</v>
      </c>
    </row>
    <row customHeight="1" ht="11.25">
      <c r="A95" s="5036" t="s">
        <v>2168</v>
      </c>
      <c r="B95" s="5036" t="s">
        <v>14</v>
      </c>
      <c r="C95" s="5036" t="s">
        <v>2507</v>
      </c>
      <c r="D95" s="5036" t="s">
        <v>2508</v>
      </c>
      <c r="E95" s="5036" t="s">
        <v>2171</v>
      </c>
      <c r="F95" s="5036" t="s">
        <v>2509</v>
      </c>
      <c r="G95" s="5036" t="s">
        <v>24</v>
      </c>
      <c r="H95" s="5036" t="s">
        <v>24</v>
      </c>
      <c r="I95" s="5036" t="s">
        <v>708</v>
      </c>
    </row>
    <row customHeight="1" ht="11.25">
      <c r="A96" s="5036" t="s">
        <v>2168</v>
      </c>
      <c r="B96" s="5036" t="s">
        <v>14</v>
      </c>
      <c r="C96" s="5036" t="s">
        <v>2510</v>
      </c>
      <c r="D96" s="5036" t="s">
        <v>2511</v>
      </c>
      <c r="E96" s="5036" t="s">
        <v>2171</v>
      </c>
      <c r="F96" s="5036" t="s">
        <v>2512</v>
      </c>
      <c r="G96" s="5036" t="s">
        <v>24</v>
      </c>
      <c r="H96" s="5036" t="s">
        <v>24</v>
      </c>
      <c r="I96" s="5036" t="s">
        <v>708</v>
      </c>
    </row>
    <row customHeight="1" ht="11.25">
      <c r="A97" s="5036" t="s">
        <v>2168</v>
      </c>
      <c r="B97" s="5036" t="s">
        <v>14</v>
      </c>
      <c r="C97" s="5036" t="s">
        <v>2513</v>
      </c>
      <c r="D97" s="5036" t="s">
        <v>2514</v>
      </c>
      <c r="E97" s="5036" t="s">
        <v>2515</v>
      </c>
      <c r="F97" s="5036" t="s">
        <v>2516</v>
      </c>
      <c r="G97" s="5036" t="s">
        <v>24</v>
      </c>
      <c r="H97" s="5036" t="s">
        <v>24</v>
      </c>
      <c r="I97" s="5036" t="s">
        <v>708</v>
      </c>
    </row>
    <row customHeight="1" ht="11.25">
      <c r="A98" s="5036" t="s">
        <v>2168</v>
      </c>
      <c r="B98" s="5036" t="s">
        <v>14</v>
      </c>
      <c r="C98" s="5036" t="s">
        <v>2517</v>
      </c>
      <c r="D98" s="5036" t="s">
        <v>2518</v>
      </c>
      <c r="E98" s="5036" t="s">
        <v>2515</v>
      </c>
      <c r="F98" s="5036" t="s">
        <v>2519</v>
      </c>
      <c r="G98" s="5036" t="s">
        <v>24</v>
      </c>
      <c r="H98" s="5036" t="s">
        <v>24</v>
      </c>
      <c r="I98" s="5036" t="s">
        <v>708</v>
      </c>
    </row>
    <row customHeight="1" ht="11.25">
      <c r="A99" s="5036" t="s">
        <v>2168</v>
      </c>
      <c r="B99" s="5036" t="s">
        <v>14</v>
      </c>
      <c r="C99" s="5036" t="s">
        <v>2520</v>
      </c>
      <c r="D99" s="5036" t="s">
        <v>2521</v>
      </c>
      <c r="E99" s="5036" t="s">
        <v>2515</v>
      </c>
      <c r="F99" s="5036" t="s">
        <v>2522</v>
      </c>
      <c r="G99" s="5036" t="s">
        <v>24</v>
      </c>
      <c r="H99" s="5036" t="s">
        <v>24</v>
      </c>
      <c r="I99" s="5036" t="s">
        <v>708</v>
      </c>
    </row>
    <row customHeight="1" ht="11.25">
      <c r="A100" s="5036" t="s">
        <v>2168</v>
      </c>
      <c r="B100" s="5036" t="s">
        <v>14</v>
      </c>
      <c r="C100" s="5036" t="s">
        <v>2523</v>
      </c>
      <c r="D100" s="5036" t="s">
        <v>2524</v>
      </c>
      <c r="E100" s="5036" t="s">
        <v>2515</v>
      </c>
      <c r="F100" s="5036" t="s">
        <v>2525</v>
      </c>
      <c r="G100" s="5036" t="s">
        <v>24</v>
      </c>
      <c r="H100" s="5036" t="s">
        <v>24</v>
      </c>
      <c r="I100" s="5036" t="s">
        <v>708</v>
      </c>
    </row>
    <row customHeight="1" ht="11.25">
      <c r="A101" s="5036" t="s">
        <v>2168</v>
      </c>
      <c r="B101" s="5036" t="s">
        <v>14</v>
      </c>
      <c r="C101" s="5036" t="s">
        <v>2526</v>
      </c>
      <c r="D101" s="5036" t="s">
        <v>2527</v>
      </c>
      <c r="E101" s="5036" t="s">
        <v>2528</v>
      </c>
      <c r="F101" s="5036" t="s">
        <v>2529</v>
      </c>
      <c r="G101" s="5036" t="s">
        <v>2530</v>
      </c>
      <c r="H101" s="5036" t="s">
        <v>24</v>
      </c>
      <c r="I101" s="5036" t="s">
        <v>708</v>
      </c>
    </row>
    <row customHeight="1" ht="11.25">
      <c r="A102" s="5036" t="s">
        <v>2168</v>
      </c>
      <c r="B102" s="5036" t="s">
        <v>14</v>
      </c>
      <c r="C102" s="5036" t="s">
        <v>2531</v>
      </c>
      <c r="D102" s="5036" t="s">
        <v>2532</v>
      </c>
      <c r="E102" s="5036" t="s">
        <v>2533</v>
      </c>
      <c r="F102" s="5036" t="s">
        <v>2274</v>
      </c>
      <c r="G102" s="5036" t="s">
        <v>24</v>
      </c>
      <c r="H102" s="5036" t="s">
        <v>2534</v>
      </c>
      <c r="I102" s="5036" t="s">
        <v>708</v>
      </c>
    </row>
    <row customHeight="1" ht="11.25">
      <c r="A103" s="5036" t="s">
        <v>2168</v>
      </c>
      <c r="B103" s="5036" t="s">
        <v>14</v>
      </c>
      <c r="C103" s="5036" t="s">
        <v>2535</v>
      </c>
      <c r="D103" s="5036" t="s">
        <v>2536</v>
      </c>
      <c r="E103" s="5036" t="s">
        <v>2537</v>
      </c>
      <c r="F103" s="5036" t="s">
        <v>2184</v>
      </c>
      <c r="G103" s="5036" t="s">
        <v>24</v>
      </c>
      <c r="H103" s="5036" t="s">
        <v>24</v>
      </c>
      <c r="I103" s="5036" t="s">
        <v>708</v>
      </c>
    </row>
    <row customHeight="1" ht="11.25">
      <c r="A104" s="5036" t="s">
        <v>2168</v>
      </c>
      <c r="B104" s="5036" t="s">
        <v>14</v>
      </c>
      <c r="C104" s="5036" t="s">
        <v>2538</v>
      </c>
      <c r="D104" s="5036" t="s">
        <v>2539</v>
      </c>
      <c r="E104" s="5036" t="s">
        <v>2540</v>
      </c>
      <c r="F104" s="5036" t="s">
        <v>2184</v>
      </c>
      <c r="G104" s="5036" t="s">
        <v>24</v>
      </c>
      <c r="H104" s="5036" t="s">
        <v>24</v>
      </c>
      <c r="I104" s="5036" t="s">
        <v>708</v>
      </c>
    </row>
    <row customHeight="1" ht="11.25">
      <c r="A105" s="5036" t="s">
        <v>2168</v>
      </c>
      <c r="B105" s="5036" t="s">
        <v>14</v>
      </c>
      <c r="C105" s="5036" t="s">
        <v>2541</v>
      </c>
      <c r="D105" s="5036" t="s">
        <v>2542</v>
      </c>
      <c r="E105" s="5036" t="s">
        <v>2543</v>
      </c>
      <c r="F105" s="5036" t="s">
        <v>2529</v>
      </c>
      <c r="G105" s="5036" t="s">
        <v>2530</v>
      </c>
      <c r="H105" s="5036" t="s">
        <v>24</v>
      </c>
      <c r="I105" s="5036" t="s">
        <v>708</v>
      </c>
    </row>
    <row customHeight="1" ht="11.25">
      <c r="A106" s="5036" t="s">
        <v>2168</v>
      </c>
      <c r="B106" s="5036" t="s">
        <v>14</v>
      </c>
      <c r="C106" s="5036" t="s">
        <v>2544</v>
      </c>
      <c r="D106" s="5036" t="s">
        <v>2545</v>
      </c>
      <c r="E106" s="5036" t="s">
        <v>2179</v>
      </c>
      <c r="F106" s="5036" t="s">
        <v>2546</v>
      </c>
      <c r="G106" s="5036" t="s">
        <v>24</v>
      </c>
      <c r="H106" s="5036" t="s">
        <v>24</v>
      </c>
      <c r="I106" s="5036" t="s">
        <v>708</v>
      </c>
    </row>
    <row customHeight="1" ht="11.25">
      <c r="A107" s="5036" t="s">
        <v>2168</v>
      </c>
      <c r="B107" s="5036" t="s">
        <v>14</v>
      </c>
      <c r="C107" s="5036" t="s">
        <v>2547</v>
      </c>
      <c r="D107" s="5036" t="s">
        <v>2548</v>
      </c>
      <c r="E107" s="5036" t="s">
        <v>2179</v>
      </c>
      <c r="F107" s="5036" t="s">
        <v>2329</v>
      </c>
      <c r="G107" s="5036" t="s">
        <v>24</v>
      </c>
      <c r="H107" s="5036" t="s">
        <v>24</v>
      </c>
      <c r="I107" s="5036" t="s">
        <v>708</v>
      </c>
    </row>
    <row customHeight="1" ht="11.25">
      <c r="A108" s="5036" t="s">
        <v>2168</v>
      </c>
      <c r="B108" s="5036" t="s">
        <v>14</v>
      </c>
      <c r="C108" s="5036" t="s">
        <v>2549</v>
      </c>
      <c r="D108" s="5036" t="s">
        <v>2550</v>
      </c>
      <c r="E108" s="5036" t="s">
        <v>2551</v>
      </c>
      <c r="F108" s="5036" t="s">
        <v>2552</v>
      </c>
      <c r="G108" s="5036" t="s">
        <v>24</v>
      </c>
      <c r="H108" s="5036" t="s">
        <v>24</v>
      </c>
      <c r="I108" s="5036" t="s">
        <v>708</v>
      </c>
    </row>
    <row customHeight="1" ht="11.25">
      <c r="A109" s="5036" t="s">
        <v>2168</v>
      </c>
      <c r="B109" s="5036" t="s">
        <v>14</v>
      </c>
      <c r="C109" s="5036" t="s">
        <v>2553</v>
      </c>
      <c r="D109" s="5036" t="s">
        <v>2550</v>
      </c>
      <c r="E109" s="5036" t="s">
        <v>2551</v>
      </c>
      <c r="F109" s="5036" t="s">
        <v>2554</v>
      </c>
      <c r="G109" s="5036" t="s">
        <v>2555</v>
      </c>
      <c r="H109" s="5036" t="s">
        <v>24</v>
      </c>
      <c r="I109" s="5036" t="s">
        <v>708</v>
      </c>
    </row>
    <row customHeight="1" ht="11.25">
      <c r="A110" s="5036" t="s">
        <v>2168</v>
      </c>
      <c r="B110" s="5036" t="s">
        <v>14</v>
      </c>
      <c r="C110" s="5036" t="s">
        <v>2556</v>
      </c>
      <c r="D110" s="5036" t="s">
        <v>2557</v>
      </c>
      <c r="E110" s="5036" t="s">
        <v>2558</v>
      </c>
      <c r="F110" s="5036" t="s">
        <v>2184</v>
      </c>
      <c r="G110" s="5036" t="s">
        <v>2559</v>
      </c>
      <c r="H110" s="5036" t="s">
        <v>24</v>
      </c>
      <c r="I110" s="5036" t="s">
        <v>708</v>
      </c>
    </row>
    <row customHeight="1" ht="11.25">
      <c r="A111" s="5036" t="s">
        <v>2168</v>
      </c>
      <c r="B111" s="5036" t="s">
        <v>14</v>
      </c>
      <c r="C111" s="5036" t="s">
        <v>2560</v>
      </c>
      <c r="D111" s="5036" t="s">
        <v>2561</v>
      </c>
      <c r="E111" s="5036" t="s">
        <v>2562</v>
      </c>
      <c r="F111" s="5036" t="s">
        <v>2226</v>
      </c>
      <c r="G111" s="5036" t="s">
        <v>2563</v>
      </c>
      <c r="H111" s="5036" t="s">
        <v>24</v>
      </c>
      <c r="I111" s="5036" t="s">
        <v>708</v>
      </c>
    </row>
    <row customHeight="1" ht="11.25">
      <c r="A112" s="5036" t="s">
        <v>2168</v>
      </c>
      <c r="B112" s="5036" t="s">
        <v>14</v>
      </c>
      <c r="C112" s="5036" t="s">
        <v>2564</v>
      </c>
      <c r="D112" s="5036" t="s">
        <v>2565</v>
      </c>
      <c r="E112" s="5036" t="s">
        <v>2566</v>
      </c>
      <c r="F112" s="5036" t="s">
        <v>2238</v>
      </c>
      <c r="G112" s="5036" t="s">
        <v>24</v>
      </c>
      <c r="H112" s="5036" t="s">
        <v>24</v>
      </c>
      <c r="I112" s="5036" t="s">
        <v>708</v>
      </c>
    </row>
    <row customHeight="1" ht="11.25">
      <c r="A113" s="5036" t="s">
        <v>2168</v>
      </c>
      <c r="B113" s="5036" t="s">
        <v>14</v>
      </c>
      <c r="C113" s="5036" t="s">
        <v>2567</v>
      </c>
      <c r="D113" s="5036" t="s">
        <v>2568</v>
      </c>
      <c r="E113" s="5036" t="s">
        <v>2569</v>
      </c>
      <c r="F113" s="5036" t="s">
        <v>2222</v>
      </c>
      <c r="G113" s="5036" t="s">
        <v>24</v>
      </c>
      <c r="H113" s="5036" t="s">
        <v>24</v>
      </c>
      <c r="I113" s="5036" t="s">
        <v>708</v>
      </c>
    </row>
    <row customHeight="1" ht="11.25">
      <c r="A114" s="5036" t="s">
        <v>2168</v>
      </c>
      <c r="B114" s="5036" t="s">
        <v>14</v>
      </c>
      <c r="C114" s="5036" t="s">
        <v>2570</v>
      </c>
      <c r="D114" s="5036" t="s">
        <v>2571</v>
      </c>
      <c r="E114" s="5036" t="s">
        <v>2572</v>
      </c>
      <c r="F114" s="5036" t="s">
        <v>2231</v>
      </c>
      <c r="G114" s="5036" t="s">
        <v>24</v>
      </c>
      <c r="H114" s="5036" t="s">
        <v>24</v>
      </c>
      <c r="I114" s="5036" t="s">
        <v>708</v>
      </c>
    </row>
    <row customHeight="1" ht="11.25">
      <c r="A115" s="5036" t="s">
        <v>2168</v>
      </c>
      <c r="B115" s="5036" t="s">
        <v>14</v>
      </c>
      <c r="C115" s="5036" t="s">
        <v>2573</v>
      </c>
      <c r="D115" s="5036" t="s">
        <v>2574</v>
      </c>
      <c r="E115" s="5036" t="s">
        <v>2575</v>
      </c>
      <c r="F115" s="5036" t="s">
        <v>2368</v>
      </c>
      <c r="G115" s="5036" t="s">
        <v>24</v>
      </c>
      <c r="H115" s="5036" t="s">
        <v>24</v>
      </c>
      <c r="I115" s="5036" t="s">
        <v>708</v>
      </c>
    </row>
    <row customHeight="1" ht="11.25">
      <c r="A116" s="5036" t="s">
        <v>2168</v>
      </c>
      <c r="B116" s="5036" t="s">
        <v>14</v>
      </c>
      <c r="C116" s="5036" t="s">
        <v>2576</v>
      </c>
      <c r="D116" s="5036" t="s">
        <v>2577</v>
      </c>
      <c r="E116" s="5036" t="s">
        <v>2578</v>
      </c>
      <c r="F116" s="5036" t="s">
        <v>2274</v>
      </c>
      <c r="G116" s="5036" t="s">
        <v>24</v>
      </c>
      <c r="H116" s="5036" t="s">
        <v>24</v>
      </c>
      <c r="I116" s="5036" t="s">
        <v>708</v>
      </c>
    </row>
    <row customHeight="1" ht="11.25">
      <c r="A117" s="5036" t="s">
        <v>2168</v>
      </c>
      <c r="B117" s="5036" t="s">
        <v>14</v>
      </c>
      <c r="C117" s="5036" t="s">
        <v>2579</v>
      </c>
      <c r="D117" s="5036" t="s">
        <v>2580</v>
      </c>
      <c r="E117" s="5036" t="s">
        <v>2581</v>
      </c>
      <c r="F117" s="5036" t="s">
        <v>2176</v>
      </c>
      <c r="G117" s="5036" t="s">
        <v>2582</v>
      </c>
      <c r="H117" s="5036" t="s">
        <v>24</v>
      </c>
      <c r="I117" s="5036" t="s">
        <v>708</v>
      </c>
    </row>
    <row customHeight="1" ht="11.25">
      <c r="A118" s="5036" t="s">
        <v>2168</v>
      </c>
      <c r="B118" s="5036" t="s">
        <v>14</v>
      </c>
      <c r="C118" s="5036" t="s">
        <v>2583</v>
      </c>
      <c r="D118" s="5036" t="s">
        <v>2584</v>
      </c>
      <c r="E118" s="5036" t="s">
        <v>2585</v>
      </c>
      <c r="F118" s="5036" t="s">
        <v>2424</v>
      </c>
      <c r="G118" s="5036" t="s">
        <v>24</v>
      </c>
      <c r="H118" s="5036" t="s">
        <v>2586</v>
      </c>
      <c r="I118" s="5036" t="s">
        <v>708</v>
      </c>
    </row>
    <row customHeight="1" ht="11.25">
      <c r="A119" s="5036" t="s">
        <v>2168</v>
      </c>
      <c r="B119" s="5036" t="s">
        <v>14</v>
      </c>
      <c r="C119" s="5036" t="s">
        <v>2587</v>
      </c>
      <c r="D119" s="5036" t="s">
        <v>2588</v>
      </c>
      <c r="E119" s="5036" t="s">
        <v>2589</v>
      </c>
      <c r="F119" s="5036" t="s">
        <v>2424</v>
      </c>
      <c r="G119" s="5036" t="s">
        <v>24</v>
      </c>
      <c r="H119" s="5036" t="s">
        <v>24</v>
      </c>
      <c r="I119" s="5036" t="s">
        <v>708</v>
      </c>
    </row>
    <row customHeight="1" ht="11.25">
      <c r="A120" s="5036" t="s">
        <v>2168</v>
      </c>
      <c r="B120" s="5036" t="s">
        <v>14</v>
      </c>
      <c r="C120" s="5036" t="s">
        <v>2590</v>
      </c>
      <c r="D120" s="5036" t="s">
        <v>2591</v>
      </c>
      <c r="E120" s="5036" t="s">
        <v>2592</v>
      </c>
      <c r="F120" s="5036" t="s">
        <v>2204</v>
      </c>
      <c r="G120" s="5036" t="s">
        <v>2593</v>
      </c>
      <c r="H120" s="5036" t="s">
        <v>24</v>
      </c>
      <c r="I120" s="5036" t="s">
        <v>708</v>
      </c>
    </row>
    <row customHeight="1" ht="11.25">
      <c r="A121" s="5036" t="s">
        <v>2168</v>
      </c>
      <c r="B121" s="5036" t="s">
        <v>14</v>
      </c>
      <c r="C121" s="5036" t="s">
        <v>2594</v>
      </c>
      <c r="D121" s="5036" t="s">
        <v>2595</v>
      </c>
      <c r="E121" s="5036" t="s">
        <v>2596</v>
      </c>
      <c r="F121" s="5036" t="s">
        <v>2376</v>
      </c>
      <c r="G121" s="5036" t="s">
        <v>24</v>
      </c>
      <c r="H121" s="5036" t="s">
        <v>24</v>
      </c>
      <c r="I121" s="5036" t="s">
        <v>708</v>
      </c>
    </row>
    <row customHeight="1" ht="11.25">
      <c r="A122" s="5036" t="s">
        <v>2168</v>
      </c>
      <c r="B122" s="5036" t="s">
        <v>14</v>
      </c>
      <c r="C122" s="5036" t="s">
        <v>2597</v>
      </c>
      <c r="D122" s="5036" t="s">
        <v>2598</v>
      </c>
      <c r="E122" s="5036" t="s">
        <v>2599</v>
      </c>
      <c r="F122" s="5036" t="s">
        <v>2324</v>
      </c>
      <c r="G122" s="5036" t="s">
        <v>24</v>
      </c>
      <c r="H122" s="5036" t="s">
        <v>24</v>
      </c>
      <c r="I122" s="5036" t="s">
        <v>708</v>
      </c>
    </row>
    <row customHeight="1" ht="11.25">
      <c r="A123" s="5036" t="s">
        <v>2168</v>
      </c>
      <c r="B123" s="5036" t="s">
        <v>14</v>
      </c>
      <c r="C123" s="5036" t="s">
        <v>2600</v>
      </c>
      <c r="D123" s="5036" t="s">
        <v>2601</v>
      </c>
      <c r="E123" s="5036" t="s">
        <v>2602</v>
      </c>
      <c r="F123" s="5036" t="s">
        <v>2204</v>
      </c>
      <c r="G123" s="5036" t="s">
        <v>2603</v>
      </c>
      <c r="H123" s="5036" t="s">
        <v>24</v>
      </c>
      <c r="I123" s="5036" t="s">
        <v>708</v>
      </c>
    </row>
    <row customHeight="1" ht="11.25">
      <c r="A124" s="5036" t="s">
        <v>2168</v>
      </c>
      <c r="B124" s="5036" t="s">
        <v>14</v>
      </c>
      <c r="C124" s="5036" t="s">
        <v>2604</v>
      </c>
      <c r="D124" s="5036" t="s">
        <v>2605</v>
      </c>
      <c r="E124" s="5036" t="s">
        <v>2606</v>
      </c>
      <c r="F124" s="5036" t="s">
        <v>2204</v>
      </c>
      <c r="G124" s="5036" t="s">
        <v>24</v>
      </c>
      <c r="H124" s="5036" t="s">
        <v>24</v>
      </c>
      <c r="I124" s="5036" t="s">
        <v>708</v>
      </c>
    </row>
    <row customHeight="1" ht="11.25">
      <c r="A125" s="5036" t="s">
        <v>2168</v>
      </c>
      <c r="B125" s="5036" t="s">
        <v>14</v>
      </c>
      <c r="C125" s="5036" t="s">
        <v>2607</v>
      </c>
      <c r="D125" s="5036" t="s">
        <v>2608</v>
      </c>
      <c r="E125" s="5036" t="s">
        <v>2609</v>
      </c>
      <c r="F125" s="5036" t="s">
        <v>2376</v>
      </c>
      <c r="G125" s="5036" t="s">
        <v>24</v>
      </c>
      <c r="H125" s="5036" t="s">
        <v>24</v>
      </c>
      <c r="I125" s="5036" t="s">
        <v>708</v>
      </c>
    </row>
    <row customHeight="1" ht="11.25">
      <c r="A126" s="5036" t="s">
        <v>2168</v>
      </c>
      <c r="B126" s="5036" t="s">
        <v>14</v>
      </c>
      <c r="C126" s="5036" t="s">
        <v>2610</v>
      </c>
      <c r="D126" s="5036" t="s">
        <v>2611</v>
      </c>
      <c r="E126" s="5036" t="s">
        <v>2612</v>
      </c>
      <c r="F126" s="5036" t="s">
        <v>2424</v>
      </c>
      <c r="G126" s="5036" t="s">
        <v>24</v>
      </c>
      <c r="H126" s="5036" t="s">
        <v>24</v>
      </c>
      <c r="I126" s="5036" t="s">
        <v>708</v>
      </c>
    </row>
    <row customHeight="1" ht="11.25">
      <c r="A127" s="5036" t="s">
        <v>2168</v>
      </c>
      <c r="B127" s="5036" t="s">
        <v>14</v>
      </c>
      <c r="C127" s="5036" t="s">
        <v>2613</v>
      </c>
      <c r="D127" s="5036" t="s">
        <v>2614</v>
      </c>
      <c r="E127" s="5036" t="s">
        <v>2615</v>
      </c>
      <c r="F127" s="5036" t="s">
        <v>2424</v>
      </c>
      <c r="G127" s="5036" t="s">
        <v>24</v>
      </c>
      <c r="H127" s="5036" t="s">
        <v>2616</v>
      </c>
      <c r="I127" s="5036" t="s">
        <v>708</v>
      </c>
    </row>
    <row customHeight="1" ht="11.25">
      <c r="A128" s="5036" t="s">
        <v>2168</v>
      </c>
      <c r="B128" s="5036" t="s">
        <v>14</v>
      </c>
      <c r="C128" s="5036" t="s">
        <v>2617</v>
      </c>
      <c r="D128" s="5036" t="s">
        <v>2618</v>
      </c>
      <c r="E128" s="5036" t="s">
        <v>2619</v>
      </c>
      <c r="F128" s="5036" t="s">
        <v>2204</v>
      </c>
      <c r="G128" s="5036" t="s">
        <v>24</v>
      </c>
      <c r="H128" s="5036" t="s">
        <v>24</v>
      </c>
      <c r="I128" s="5036" t="s">
        <v>708</v>
      </c>
    </row>
    <row customHeight="1" ht="11.25">
      <c r="A129" s="5036" t="s">
        <v>2168</v>
      </c>
      <c r="B129" s="5036" t="s">
        <v>14</v>
      </c>
      <c r="C129" s="5036" t="s">
        <v>2620</v>
      </c>
      <c r="D129" s="5036" t="s">
        <v>2621</v>
      </c>
      <c r="E129" s="5036" t="s">
        <v>2622</v>
      </c>
      <c r="F129" s="5036" t="s">
        <v>2274</v>
      </c>
      <c r="G129" s="5036" t="s">
        <v>2623</v>
      </c>
      <c r="H129" s="5036" t="s">
        <v>24</v>
      </c>
      <c r="I129" s="5036" t="s">
        <v>708</v>
      </c>
    </row>
    <row customHeight="1" ht="11.25">
      <c r="A130" s="5036" t="s">
        <v>2168</v>
      </c>
      <c r="B130" s="5036" t="s">
        <v>14</v>
      </c>
      <c r="C130" s="5036" t="s">
        <v>2624</v>
      </c>
      <c r="D130" s="5036" t="s">
        <v>2625</v>
      </c>
      <c r="E130" s="5036" t="s">
        <v>2626</v>
      </c>
      <c r="F130" s="5036" t="s">
        <v>2204</v>
      </c>
      <c r="G130" s="5036" t="s">
        <v>24</v>
      </c>
      <c r="H130" s="5036" t="s">
        <v>24</v>
      </c>
      <c r="I130" s="5036" t="s">
        <v>708</v>
      </c>
    </row>
    <row customHeight="1" ht="11.25">
      <c r="A131" s="5036" t="s">
        <v>2168</v>
      </c>
      <c r="B131" s="5036" t="s">
        <v>14</v>
      </c>
      <c r="C131" s="5036" t="s">
        <v>2627</v>
      </c>
      <c r="D131" s="5036" t="s">
        <v>2628</v>
      </c>
      <c r="E131" s="5036" t="s">
        <v>2629</v>
      </c>
      <c r="F131" s="5036" t="s">
        <v>2259</v>
      </c>
      <c r="G131" s="5036" t="s">
        <v>24</v>
      </c>
      <c r="H131" s="5036" t="s">
        <v>24</v>
      </c>
      <c r="I131" s="5036" t="s">
        <v>708</v>
      </c>
    </row>
    <row customHeight="1" ht="11.25">
      <c r="A132" s="5036" t="s">
        <v>2168</v>
      </c>
      <c r="B132" s="5036" t="s">
        <v>14</v>
      </c>
      <c r="C132" s="5036" t="s">
        <v>2630</v>
      </c>
      <c r="D132" s="5036" t="s">
        <v>2631</v>
      </c>
      <c r="E132" s="5036" t="s">
        <v>2632</v>
      </c>
      <c r="F132" s="5036" t="s">
        <v>2633</v>
      </c>
      <c r="G132" s="5036" t="s">
        <v>2634</v>
      </c>
      <c r="H132" s="5036" t="s">
        <v>24</v>
      </c>
      <c r="I132" s="5036" t="s">
        <v>708</v>
      </c>
    </row>
    <row customHeight="1" ht="11.25">
      <c r="A133" s="5036" t="s">
        <v>2168</v>
      </c>
      <c r="B133" s="5036" t="s">
        <v>14</v>
      </c>
      <c r="C133" s="5036" t="s">
        <v>2635</v>
      </c>
      <c r="D133" s="5036" t="s">
        <v>2636</v>
      </c>
      <c r="E133" s="5036" t="s">
        <v>2637</v>
      </c>
      <c r="F133" s="5036" t="s">
        <v>2424</v>
      </c>
      <c r="G133" s="5036" t="s">
        <v>24</v>
      </c>
      <c r="H133" s="5036" t="s">
        <v>24</v>
      </c>
      <c r="I133" s="5036" t="s">
        <v>708</v>
      </c>
    </row>
    <row customHeight="1" ht="11.25">
      <c r="A134" s="5036" t="s">
        <v>2168</v>
      </c>
      <c r="B134" s="5036" t="s">
        <v>14</v>
      </c>
      <c r="C134" s="5036" t="s">
        <v>2638</v>
      </c>
      <c r="D134" s="5036" t="s">
        <v>2639</v>
      </c>
      <c r="E134" s="5036" t="s">
        <v>2171</v>
      </c>
      <c r="F134" s="5036" t="s">
        <v>2640</v>
      </c>
      <c r="G134" s="5036" t="s">
        <v>2641</v>
      </c>
      <c r="H134" s="5036" t="s">
        <v>24</v>
      </c>
      <c r="I134" s="5036" t="s">
        <v>708</v>
      </c>
    </row>
    <row customHeight="1" ht="11.25">
      <c r="A135" s="5036" t="s">
        <v>2168</v>
      </c>
      <c r="B135" s="5036" t="s">
        <v>14</v>
      </c>
      <c r="C135" s="5036" t="s">
        <v>2642</v>
      </c>
      <c r="D135" s="5036" t="s">
        <v>2643</v>
      </c>
      <c r="E135" s="5036" t="s">
        <v>2644</v>
      </c>
      <c r="F135" s="5036" t="s">
        <v>2645</v>
      </c>
      <c r="G135" s="5036" t="s">
        <v>2646</v>
      </c>
      <c r="H135" s="5036" t="s">
        <v>24</v>
      </c>
      <c r="I135" s="5036" t="s">
        <v>708</v>
      </c>
    </row>
    <row customHeight="1" ht="11.25">
      <c r="A136" s="5036" t="s">
        <v>2168</v>
      </c>
      <c r="B136" s="5036" t="s">
        <v>14</v>
      </c>
      <c r="C136" s="5036" t="s">
        <v>2647</v>
      </c>
      <c r="D136" s="5036" t="s">
        <v>2648</v>
      </c>
      <c r="E136" s="5036" t="s">
        <v>2649</v>
      </c>
      <c r="F136" s="5036" t="s">
        <v>2204</v>
      </c>
      <c r="G136" s="5036" t="s">
        <v>24</v>
      </c>
      <c r="H136" s="5036" t="s">
        <v>24</v>
      </c>
      <c r="I136" s="5036" t="s">
        <v>708</v>
      </c>
    </row>
    <row customHeight="1" ht="11.25">
      <c r="A137" s="5036" t="s">
        <v>2168</v>
      </c>
      <c r="B137" s="5036" t="s">
        <v>14</v>
      </c>
      <c r="C137" s="5036" t="s">
        <v>2650</v>
      </c>
      <c r="D137" s="5036" t="s">
        <v>2651</v>
      </c>
      <c r="E137" s="5036" t="s">
        <v>2652</v>
      </c>
      <c r="F137" s="5036" t="s">
        <v>2176</v>
      </c>
      <c r="G137" s="5036" t="s">
        <v>24</v>
      </c>
      <c r="H137" s="5036" t="s">
        <v>24</v>
      </c>
      <c r="I137" s="5036" t="s">
        <v>708</v>
      </c>
    </row>
    <row customHeight="1" ht="11.25">
      <c r="A138" s="5036" t="s">
        <v>2168</v>
      </c>
      <c r="B138" s="5036" t="s">
        <v>14</v>
      </c>
      <c r="C138" s="5036" t="s">
        <v>2653</v>
      </c>
      <c r="D138" s="5036" t="s">
        <v>2654</v>
      </c>
      <c r="E138" s="5036" t="s">
        <v>2655</v>
      </c>
      <c r="F138" s="5036" t="s">
        <v>2176</v>
      </c>
      <c r="G138" s="5036" t="s">
        <v>24</v>
      </c>
      <c r="H138" s="5036" t="s">
        <v>24</v>
      </c>
      <c r="I138" s="5036" t="s">
        <v>708</v>
      </c>
    </row>
    <row customHeight="1" ht="11.25">
      <c r="A139" s="5036" t="s">
        <v>2168</v>
      </c>
      <c r="B139" s="5036" t="s">
        <v>14</v>
      </c>
      <c r="C139" s="5036" t="s">
        <v>2656</v>
      </c>
      <c r="D139" s="5036" t="s">
        <v>2657</v>
      </c>
      <c r="E139" s="5036" t="s">
        <v>2658</v>
      </c>
      <c r="F139" s="5036" t="s">
        <v>2238</v>
      </c>
      <c r="G139" s="5036" t="s">
        <v>24</v>
      </c>
      <c r="H139" s="5036" t="s">
        <v>24</v>
      </c>
      <c r="I139" s="5036" t="s">
        <v>708</v>
      </c>
    </row>
    <row customHeight="1" ht="11.25">
      <c r="A140" s="5036" t="s">
        <v>2168</v>
      </c>
      <c r="B140" s="5036" t="s">
        <v>14</v>
      </c>
      <c r="C140" s="5036" t="s">
        <v>2659</v>
      </c>
      <c r="D140" s="5036" t="s">
        <v>2660</v>
      </c>
      <c r="E140" s="5036" t="s">
        <v>2208</v>
      </c>
      <c r="F140" s="5036" t="s">
        <v>2661</v>
      </c>
      <c r="G140" s="5036" t="s">
        <v>24</v>
      </c>
      <c r="H140" s="5036" t="s">
        <v>24</v>
      </c>
      <c r="I140" s="5036" t="s">
        <v>708</v>
      </c>
    </row>
    <row customHeight="1" ht="11.25">
      <c r="A141" s="5036" t="s">
        <v>2168</v>
      </c>
      <c r="B141" s="5036" t="s">
        <v>14</v>
      </c>
      <c r="C141" s="5036" t="s">
        <v>2662</v>
      </c>
      <c r="D141" s="5036" t="s">
        <v>2663</v>
      </c>
      <c r="E141" s="5036" t="s">
        <v>2664</v>
      </c>
      <c r="F141" s="5036" t="s">
        <v>2238</v>
      </c>
      <c r="G141" s="5036" t="s">
        <v>24</v>
      </c>
      <c r="H141" s="5036" t="s">
        <v>24</v>
      </c>
      <c r="I141" s="5036" t="s">
        <v>708</v>
      </c>
    </row>
    <row customHeight="1" ht="11.25">
      <c r="A142" s="5036" t="s">
        <v>2168</v>
      </c>
      <c r="B142" s="5036" t="s">
        <v>14</v>
      </c>
      <c r="C142" s="5036" t="s">
        <v>2665</v>
      </c>
      <c r="D142" s="5036" t="s">
        <v>2666</v>
      </c>
      <c r="E142" s="5036" t="s">
        <v>2667</v>
      </c>
      <c r="F142" s="5036" t="s">
        <v>2238</v>
      </c>
      <c r="G142" s="5036" t="s">
        <v>24</v>
      </c>
      <c r="H142" s="5036" t="s">
        <v>24</v>
      </c>
      <c r="I142" s="5036" t="s">
        <v>708</v>
      </c>
    </row>
    <row customHeight="1" ht="11.25">
      <c r="A143" s="5036" t="s">
        <v>2168</v>
      </c>
      <c r="B143" s="5036" t="s">
        <v>14</v>
      </c>
      <c r="C143" s="5036" t="s">
        <v>2668</v>
      </c>
      <c r="D143" s="5036" t="s">
        <v>2669</v>
      </c>
      <c r="E143" s="5036" t="s">
        <v>2670</v>
      </c>
      <c r="F143" s="5036" t="s">
        <v>2346</v>
      </c>
      <c r="G143" s="5036" t="s">
        <v>24</v>
      </c>
      <c r="H143" s="5036" t="s">
        <v>24</v>
      </c>
      <c r="I143" s="5036" t="s">
        <v>708</v>
      </c>
    </row>
    <row customHeight="1" ht="11.25">
      <c r="A144" s="5036" t="s">
        <v>2168</v>
      </c>
      <c r="B144" s="5036" t="s">
        <v>14</v>
      </c>
      <c r="C144" s="5036" t="s">
        <v>2671</v>
      </c>
      <c r="D144" s="5036" t="s">
        <v>2672</v>
      </c>
      <c r="E144" s="5036" t="s">
        <v>2673</v>
      </c>
      <c r="F144" s="5036" t="s">
        <v>2238</v>
      </c>
      <c r="G144" s="5036" t="s">
        <v>24</v>
      </c>
      <c r="H144" s="5036" t="s">
        <v>24</v>
      </c>
      <c r="I144" s="5036" t="s">
        <v>708</v>
      </c>
    </row>
    <row customHeight="1" ht="11.25">
      <c r="A145" s="5036" t="s">
        <v>2168</v>
      </c>
      <c r="B145" s="5036" t="s">
        <v>14</v>
      </c>
      <c r="C145" s="5036" t="s">
        <v>2674</v>
      </c>
      <c r="D145" s="5036" t="s">
        <v>2675</v>
      </c>
      <c r="E145" s="5036" t="s">
        <v>2676</v>
      </c>
      <c r="F145" s="5036" t="s">
        <v>2529</v>
      </c>
      <c r="G145" s="5036" t="s">
        <v>24</v>
      </c>
      <c r="H145" s="5036" t="s">
        <v>24</v>
      </c>
      <c r="I145" s="5036" t="s">
        <v>708</v>
      </c>
    </row>
    <row customHeight="1" ht="11.25">
      <c r="A146" s="5036" t="s">
        <v>2168</v>
      </c>
      <c r="B146" s="5036" t="s">
        <v>14</v>
      </c>
      <c r="C146" s="5036" t="s">
        <v>2677</v>
      </c>
      <c r="D146" s="5036" t="s">
        <v>2678</v>
      </c>
      <c r="E146" s="5036" t="s">
        <v>2679</v>
      </c>
      <c r="F146" s="5036" t="s">
        <v>2274</v>
      </c>
      <c r="G146" s="5036" t="s">
        <v>2680</v>
      </c>
      <c r="H146" s="5036" t="s">
        <v>24</v>
      </c>
      <c r="I146" s="5036" t="s">
        <v>708</v>
      </c>
    </row>
    <row customHeight="1" ht="11.25">
      <c r="A147" s="5036" t="s">
        <v>2168</v>
      </c>
      <c r="B147" s="5036" t="s">
        <v>14</v>
      </c>
      <c r="C147" s="5036" t="s">
        <v>2681</v>
      </c>
      <c r="D147" s="5036" t="s">
        <v>2682</v>
      </c>
      <c r="E147" s="5036" t="s">
        <v>2171</v>
      </c>
      <c r="F147" s="5036" t="s">
        <v>2390</v>
      </c>
      <c r="G147" s="5036" t="s">
        <v>2641</v>
      </c>
      <c r="H147" s="5036" t="s">
        <v>24</v>
      </c>
      <c r="I147" s="5036" t="s">
        <v>708</v>
      </c>
    </row>
    <row customHeight="1" ht="11.25">
      <c r="A148" s="5036" t="s">
        <v>2168</v>
      </c>
      <c r="B148" s="5036" t="s">
        <v>14</v>
      </c>
      <c r="C148" s="5036" t="s">
        <v>2683</v>
      </c>
      <c r="D148" s="5036" t="s">
        <v>2684</v>
      </c>
      <c r="E148" s="5036" t="s">
        <v>2685</v>
      </c>
      <c r="F148" s="5036" t="s">
        <v>2274</v>
      </c>
      <c r="G148" s="5036" t="s">
        <v>24</v>
      </c>
      <c r="H148" s="5036" t="s">
        <v>24</v>
      </c>
      <c r="I148" s="5036" t="s">
        <v>708</v>
      </c>
    </row>
    <row customHeight="1" ht="11.25">
      <c r="A149" s="5036" t="s">
        <v>2168</v>
      </c>
      <c r="B149" s="5036" t="s">
        <v>14</v>
      </c>
      <c r="C149" s="5036" t="s">
        <v>2686</v>
      </c>
      <c r="D149" s="5036" t="s">
        <v>2687</v>
      </c>
      <c r="E149" s="5036" t="s">
        <v>2688</v>
      </c>
      <c r="F149" s="5036" t="s">
        <v>2274</v>
      </c>
      <c r="G149" s="5036" t="s">
        <v>2689</v>
      </c>
      <c r="H149" s="5036" t="s">
        <v>24</v>
      </c>
      <c r="I149" s="5036" t="s">
        <v>708</v>
      </c>
    </row>
    <row customHeight="1" ht="11.25">
      <c r="A150" s="5036" t="s">
        <v>2168</v>
      </c>
      <c r="B150" s="5036" t="s">
        <v>14</v>
      </c>
      <c r="C150" s="5036" t="s">
        <v>2690</v>
      </c>
      <c r="D150" s="5036" t="s">
        <v>2691</v>
      </c>
      <c r="E150" s="5036" t="s">
        <v>2692</v>
      </c>
      <c r="F150" s="5036" t="s">
        <v>2274</v>
      </c>
      <c r="G150" s="5036" t="s">
        <v>24</v>
      </c>
      <c r="H150" s="5036" t="s">
        <v>24</v>
      </c>
      <c r="I150" s="5036" t="s">
        <v>708</v>
      </c>
    </row>
    <row customHeight="1" ht="11.25">
      <c r="A151" s="5036" t="s">
        <v>2168</v>
      </c>
      <c r="B151" s="5036" t="s">
        <v>14</v>
      </c>
      <c r="C151" s="5036" t="s">
        <v>2693</v>
      </c>
      <c r="D151" s="5036" t="s">
        <v>2694</v>
      </c>
      <c r="E151" s="5036" t="s">
        <v>2551</v>
      </c>
      <c r="F151" s="5036" t="s">
        <v>2695</v>
      </c>
      <c r="G151" s="5036" t="s">
        <v>24</v>
      </c>
      <c r="H151" s="5036" t="s">
        <v>24</v>
      </c>
      <c r="I151" s="5036" t="s">
        <v>708</v>
      </c>
    </row>
    <row customHeight="1" ht="11.25">
      <c r="A152" s="5036" t="s">
        <v>2168</v>
      </c>
      <c r="B152" s="5036" t="s">
        <v>14</v>
      </c>
      <c r="C152" s="5036" t="s">
        <v>2696</v>
      </c>
      <c r="D152" s="5036" t="s">
        <v>2697</v>
      </c>
      <c r="E152" s="5036" t="s">
        <v>2698</v>
      </c>
      <c r="F152" s="5036" t="s">
        <v>2274</v>
      </c>
      <c r="G152" s="5036" t="s">
        <v>24</v>
      </c>
      <c r="H152" s="5036" t="s">
        <v>24</v>
      </c>
      <c r="I152" s="5036" t="s">
        <v>708</v>
      </c>
    </row>
    <row customHeight="1" ht="11.25">
      <c r="A153" s="5036" t="s">
        <v>2168</v>
      </c>
      <c r="B153" s="5036" t="s">
        <v>14</v>
      </c>
      <c r="C153" s="5036" t="s">
        <v>2699</v>
      </c>
      <c r="D153" s="5036" t="s">
        <v>2700</v>
      </c>
      <c r="E153" s="5036" t="s">
        <v>2701</v>
      </c>
      <c r="F153" s="5036" t="s">
        <v>2250</v>
      </c>
      <c r="G153" s="5036" t="s">
        <v>24</v>
      </c>
      <c r="H153" s="5036" t="s">
        <v>24</v>
      </c>
      <c r="I153" s="5036" t="s">
        <v>708</v>
      </c>
    </row>
    <row customHeight="1" ht="11.25">
      <c r="A154" s="5036" t="s">
        <v>2168</v>
      </c>
      <c r="B154" s="5036" t="s">
        <v>14</v>
      </c>
      <c r="C154" s="5036" t="s">
        <v>2702</v>
      </c>
      <c r="D154" s="5036" t="s">
        <v>2703</v>
      </c>
      <c r="E154" s="5036" t="s">
        <v>2704</v>
      </c>
      <c r="F154" s="5036" t="s">
        <v>2238</v>
      </c>
      <c r="G154" s="5036" t="s">
        <v>2705</v>
      </c>
      <c r="H154" s="5036" t="s">
        <v>24</v>
      </c>
      <c r="I154" s="5036" t="s">
        <v>708</v>
      </c>
    </row>
    <row customHeight="1" ht="11.25">
      <c r="A155" s="5036" t="s">
        <v>2168</v>
      </c>
      <c r="B155" s="5036" t="s">
        <v>14</v>
      </c>
      <c r="C155" s="5036" t="s">
        <v>2706</v>
      </c>
      <c r="D155" s="5036" t="s">
        <v>2707</v>
      </c>
      <c r="E155" s="5036" t="s">
        <v>2708</v>
      </c>
      <c r="F155" s="5036" t="s">
        <v>2254</v>
      </c>
      <c r="G155" s="5036" t="s">
        <v>24</v>
      </c>
      <c r="H155" s="5036" t="s">
        <v>24</v>
      </c>
      <c r="I155" s="5036" t="s">
        <v>708</v>
      </c>
    </row>
    <row customHeight="1" ht="11.25">
      <c r="A156" s="5036" t="s">
        <v>2168</v>
      </c>
      <c r="B156" s="5036" t="s">
        <v>14</v>
      </c>
      <c r="C156" s="5036" t="s">
        <v>2709</v>
      </c>
      <c r="D156" s="5036" t="s">
        <v>2710</v>
      </c>
      <c r="E156" s="5036" t="s">
        <v>2711</v>
      </c>
      <c r="F156" s="5036" t="s">
        <v>2529</v>
      </c>
      <c r="G156" s="5036" t="s">
        <v>24</v>
      </c>
      <c r="H156" s="5036" t="s">
        <v>24</v>
      </c>
      <c r="I156" s="5036" t="s">
        <v>708</v>
      </c>
    </row>
    <row customHeight="1" ht="11.25">
      <c r="A157" s="5036" t="s">
        <v>2168</v>
      </c>
      <c r="B157" s="5036" t="s">
        <v>14</v>
      </c>
      <c r="C157" s="5036" t="s">
        <v>2712</v>
      </c>
      <c r="D157" s="5036" t="s">
        <v>2713</v>
      </c>
      <c r="E157" s="5036" t="s">
        <v>2714</v>
      </c>
      <c r="F157" s="5036" t="s">
        <v>2324</v>
      </c>
      <c r="G157" s="5036" t="s">
        <v>24</v>
      </c>
      <c r="H157" s="5036" t="s">
        <v>24</v>
      </c>
      <c r="I157" s="5036" t="s">
        <v>708</v>
      </c>
    </row>
    <row customHeight="1" ht="11.25">
      <c r="A158" s="5036" t="s">
        <v>2168</v>
      </c>
      <c r="B158" s="5036" t="s">
        <v>14</v>
      </c>
      <c r="C158" s="5036" t="s">
        <v>2715</v>
      </c>
      <c r="D158" s="5036" t="s">
        <v>2716</v>
      </c>
      <c r="E158" s="5036" t="s">
        <v>2717</v>
      </c>
      <c r="F158" s="5036" t="s">
        <v>2274</v>
      </c>
      <c r="G158" s="5036" t="s">
        <v>24</v>
      </c>
      <c r="H158" s="5036" t="s">
        <v>24</v>
      </c>
      <c r="I158" s="5036" t="s">
        <v>708</v>
      </c>
    </row>
    <row customHeight="1" ht="11.25">
      <c r="A159" s="5036" t="s">
        <v>2168</v>
      </c>
      <c r="B159" s="5036" t="s">
        <v>14</v>
      </c>
      <c r="C159" s="5036" t="s">
        <v>2718</v>
      </c>
      <c r="D159" s="5036" t="s">
        <v>2719</v>
      </c>
      <c r="E159" s="5036" t="s">
        <v>2720</v>
      </c>
      <c r="F159" s="5036" t="s">
        <v>2184</v>
      </c>
      <c r="G159" s="5036" t="s">
        <v>24</v>
      </c>
      <c r="H159" s="5036" t="s">
        <v>24</v>
      </c>
      <c r="I159" s="5036" t="s">
        <v>708</v>
      </c>
    </row>
    <row customHeight="1" ht="11.25">
      <c r="A160" s="5036" t="s">
        <v>2168</v>
      </c>
      <c r="B160" s="5036" t="s">
        <v>14</v>
      </c>
      <c r="C160" s="5036" t="s">
        <v>2721</v>
      </c>
      <c r="D160" s="5036" t="s">
        <v>2722</v>
      </c>
      <c r="E160" s="5036" t="s">
        <v>2723</v>
      </c>
      <c r="F160" s="5036" t="s">
        <v>2204</v>
      </c>
      <c r="G160" s="5036" t="s">
        <v>2724</v>
      </c>
      <c r="H160" s="5036" t="s">
        <v>24</v>
      </c>
      <c r="I160" s="5036" t="s">
        <v>708</v>
      </c>
    </row>
    <row customHeight="1" ht="11.25">
      <c r="A161" s="5036" t="s">
        <v>2168</v>
      </c>
      <c r="B161" s="5036" t="s">
        <v>14</v>
      </c>
      <c r="C161" s="5036" t="s">
        <v>2725</v>
      </c>
      <c r="D161" s="5036" t="s">
        <v>2726</v>
      </c>
      <c r="E161" s="5036" t="s">
        <v>2727</v>
      </c>
      <c r="F161" s="5036" t="s">
        <v>2238</v>
      </c>
      <c r="G161" s="5036" t="s">
        <v>24</v>
      </c>
      <c r="H161" s="5036" t="s">
        <v>24</v>
      </c>
      <c r="I161" s="5036" t="s">
        <v>708</v>
      </c>
    </row>
    <row customHeight="1" ht="11.25">
      <c r="A162" s="5036" t="s">
        <v>2168</v>
      </c>
      <c r="B162" s="5036" t="s">
        <v>14</v>
      </c>
      <c r="C162" s="5036" t="s">
        <v>2728</v>
      </c>
      <c r="D162" s="5036" t="s">
        <v>2729</v>
      </c>
      <c r="E162" s="5036" t="s">
        <v>2730</v>
      </c>
      <c r="F162" s="5036" t="s">
        <v>2731</v>
      </c>
      <c r="G162" s="5036" t="s">
        <v>24</v>
      </c>
      <c r="H162" s="5036" t="s">
        <v>24</v>
      </c>
      <c r="I162" s="5036" t="s">
        <v>708</v>
      </c>
    </row>
    <row customHeight="1" ht="11.25">
      <c r="A163" s="5036" t="s">
        <v>2168</v>
      </c>
      <c r="B163" s="5036" t="s">
        <v>14</v>
      </c>
      <c r="C163" s="5036" t="s">
        <v>2732</v>
      </c>
      <c r="D163" s="5036" t="s">
        <v>2733</v>
      </c>
      <c r="E163" s="5036" t="s">
        <v>2734</v>
      </c>
      <c r="F163" s="5036" t="s">
        <v>2204</v>
      </c>
      <c r="G163" s="5036" t="s">
        <v>24</v>
      </c>
      <c r="H163" s="5036" t="s">
        <v>24</v>
      </c>
      <c r="I163" s="5036" t="s">
        <v>708</v>
      </c>
    </row>
    <row customHeight="1" ht="11.25">
      <c r="A164" s="5036" t="s">
        <v>2168</v>
      </c>
      <c r="B164" s="5036" t="s">
        <v>14</v>
      </c>
      <c r="C164" s="5036" t="s">
        <v>2735</v>
      </c>
      <c r="D164" s="5036" t="s">
        <v>2736</v>
      </c>
      <c r="E164" s="5036" t="s">
        <v>2737</v>
      </c>
      <c r="F164" s="5036" t="s">
        <v>2204</v>
      </c>
      <c r="G164" s="5036" t="s">
        <v>24</v>
      </c>
      <c r="H164" s="5036" t="s">
        <v>24</v>
      </c>
      <c r="I164" s="5036" t="s">
        <v>708</v>
      </c>
    </row>
    <row customHeight="1" ht="11.25">
      <c r="A165" s="5036" t="s">
        <v>2168</v>
      </c>
      <c r="B165" s="5036" t="s">
        <v>14</v>
      </c>
      <c r="C165" s="5036" t="s">
        <v>2738</v>
      </c>
      <c r="D165" s="5036" t="s">
        <v>2739</v>
      </c>
      <c r="E165" s="5036" t="s">
        <v>2740</v>
      </c>
      <c r="F165" s="5036" t="s">
        <v>2231</v>
      </c>
      <c r="G165" s="5036" t="s">
        <v>2741</v>
      </c>
      <c r="H165" s="5036" t="s">
        <v>24</v>
      </c>
      <c r="I165" s="5036" t="s">
        <v>708</v>
      </c>
    </row>
    <row customHeight="1" ht="11.25">
      <c r="A166" s="5036" t="s">
        <v>2168</v>
      </c>
      <c r="B166" s="5036" t="s">
        <v>14</v>
      </c>
      <c r="C166" s="5036" t="s">
        <v>2742</v>
      </c>
      <c r="D166" s="5036" t="s">
        <v>2743</v>
      </c>
      <c r="E166" s="5036" t="s">
        <v>2744</v>
      </c>
      <c r="F166" s="5036" t="s">
        <v>2745</v>
      </c>
      <c r="G166" s="5036" t="s">
        <v>2746</v>
      </c>
      <c r="H166" s="5036" t="s">
        <v>24</v>
      </c>
      <c r="I166" s="5036" t="s">
        <v>708</v>
      </c>
    </row>
    <row customHeight="1" ht="11.25">
      <c r="A167" s="5036" t="s">
        <v>2168</v>
      </c>
      <c r="B167" s="5036" t="s">
        <v>14</v>
      </c>
      <c r="C167" s="5036" t="s">
        <v>2747</v>
      </c>
      <c r="D167" s="5036" t="s">
        <v>2748</v>
      </c>
      <c r="E167" s="5036" t="s">
        <v>2749</v>
      </c>
      <c r="F167" s="5036" t="s">
        <v>2204</v>
      </c>
      <c r="G167" s="5036" t="s">
        <v>24</v>
      </c>
      <c r="H167" s="5036" t="s">
        <v>24</v>
      </c>
      <c r="I167" s="5036" t="s">
        <v>708</v>
      </c>
    </row>
    <row customHeight="1" ht="11.25">
      <c r="A168" s="5036" t="s">
        <v>2168</v>
      </c>
      <c r="B168" s="5036" t="s">
        <v>14</v>
      </c>
      <c r="C168" s="5036" t="s">
        <v>2750</v>
      </c>
      <c r="D168" s="5036" t="s">
        <v>2751</v>
      </c>
      <c r="E168" s="5036" t="s">
        <v>2752</v>
      </c>
      <c r="F168" s="5036" t="s">
        <v>2424</v>
      </c>
      <c r="G168" s="5036" t="s">
        <v>2753</v>
      </c>
      <c r="H168" s="5036" t="s">
        <v>24</v>
      </c>
      <c r="I168" s="5036" t="s">
        <v>708</v>
      </c>
    </row>
    <row customHeight="1" ht="11.25">
      <c r="A169" s="5036" t="s">
        <v>2168</v>
      </c>
      <c r="B169" s="5036" t="s">
        <v>14</v>
      </c>
      <c r="C169" s="5036" t="s">
        <v>2754</v>
      </c>
      <c r="D169" s="5036" t="s">
        <v>2755</v>
      </c>
      <c r="E169" s="5036" t="s">
        <v>2756</v>
      </c>
      <c r="F169" s="5036" t="s">
        <v>2368</v>
      </c>
      <c r="G169" s="5036" t="s">
        <v>24</v>
      </c>
      <c r="H169" s="5036" t="s">
        <v>24</v>
      </c>
      <c r="I169" s="5036" t="s">
        <v>708</v>
      </c>
    </row>
    <row customHeight="1" ht="11.25">
      <c r="A170" s="5036" t="s">
        <v>2168</v>
      </c>
      <c r="B170" s="5036" t="s">
        <v>14</v>
      </c>
      <c r="C170" s="5036" t="s">
        <v>2757</v>
      </c>
      <c r="D170" s="5036" t="s">
        <v>2758</v>
      </c>
      <c r="E170" s="5036" t="s">
        <v>2759</v>
      </c>
      <c r="F170" s="5036" t="s">
        <v>2760</v>
      </c>
      <c r="G170" s="5036" t="s">
        <v>24</v>
      </c>
      <c r="H170" s="5036" t="s">
        <v>24</v>
      </c>
      <c r="I170" s="5036" t="s">
        <v>708</v>
      </c>
    </row>
    <row customHeight="1" ht="11.25">
      <c r="A171" s="5036" t="s">
        <v>2168</v>
      </c>
      <c r="B171" s="5036" t="s">
        <v>14</v>
      </c>
      <c r="C171" s="5036" t="s">
        <v>24</v>
      </c>
      <c r="D171" s="5036" t="s">
        <v>2761</v>
      </c>
      <c r="E171" s="5036" t="s">
        <v>2762</v>
      </c>
      <c r="F171" s="5036" t="s">
        <v>2254</v>
      </c>
      <c r="G171" s="5036" t="s">
        <v>24</v>
      </c>
      <c r="H171" s="5036" t="s">
        <v>24</v>
      </c>
      <c r="I171" s="5036" t="s">
        <v>708</v>
      </c>
    </row>
    <row customHeight="1" ht="11.25">
      <c r="A172" s="5036" t="s">
        <v>2168</v>
      </c>
      <c r="B172" s="5036" t="s">
        <v>14</v>
      </c>
      <c r="C172" s="5036" t="s">
        <v>2763</v>
      </c>
      <c r="D172" s="5036" t="s">
        <v>2764</v>
      </c>
      <c r="E172" s="5036" t="s">
        <v>2765</v>
      </c>
      <c r="F172" s="5036" t="s">
        <v>2204</v>
      </c>
      <c r="G172" s="5036" t="s">
        <v>24</v>
      </c>
      <c r="H172" s="5036" t="s">
        <v>24</v>
      </c>
      <c r="I172" s="5036" t="s">
        <v>708</v>
      </c>
    </row>
    <row customHeight="1" ht="11.25">
      <c r="A173" s="5036" t="s">
        <v>2168</v>
      </c>
      <c r="B173" s="5036" t="s">
        <v>14</v>
      </c>
      <c r="C173" s="5036" t="s">
        <v>2766</v>
      </c>
      <c r="D173" s="5036" t="s">
        <v>2767</v>
      </c>
      <c r="E173" s="5036" t="s">
        <v>2768</v>
      </c>
      <c r="F173" s="5036" t="s">
        <v>2204</v>
      </c>
      <c r="G173" s="5036" t="s">
        <v>24</v>
      </c>
      <c r="H173" s="5036" t="s">
        <v>2769</v>
      </c>
      <c r="I173" s="5036" t="s">
        <v>708</v>
      </c>
    </row>
    <row customHeight="1" ht="11.25">
      <c r="A174" s="5036" t="s">
        <v>2168</v>
      </c>
      <c r="B174" s="5036" t="s">
        <v>14</v>
      </c>
      <c r="C174" s="5036" t="s">
        <v>2770</v>
      </c>
      <c r="D174" s="5036" t="s">
        <v>2771</v>
      </c>
      <c r="E174" s="5036" t="s">
        <v>2772</v>
      </c>
      <c r="F174" s="5036" t="s">
        <v>2176</v>
      </c>
      <c r="G174" s="5036" t="s">
        <v>24</v>
      </c>
      <c r="H174" s="5036" t="s">
        <v>24</v>
      </c>
      <c r="I174" s="5036" t="s">
        <v>708</v>
      </c>
    </row>
    <row customHeight="1" ht="11.25">
      <c r="A175" s="5036" t="s">
        <v>2168</v>
      </c>
      <c r="B175" s="5036" t="s">
        <v>14</v>
      </c>
      <c r="C175" s="5036" t="s">
        <v>2773</v>
      </c>
      <c r="D175" s="5036" t="s">
        <v>2774</v>
      </c>
      <c r="E175" s="5036" t="s">
        <v>2294</v>
      </c>
      <c r="F175" s="5036" t="s">
        <v>2775</v>
      </c>
      <c r="G175" s="5036" t="s">
        <v>24</v>
      </c>
      <c r="H175" s="5036" t="s">
        <v>24</v>
      </c>
      <c r="I175" s="5036" t="s">
        <v>708</v>
      </c>
    </row>
    <row customHeight="1" ht="11.25">
      <c r="A176" s="5036" t="s">
        <v>2168</v>
      </c>
      <c r="B176" s="5036" t="s">
        <v>14</v>
      </c>
      <c r="C176" s="5036" t="s">
        <v>2776</v>
      </c>
      <c r="D176" s="5036" t="s">
        <v>2777</v>
      </c>
      <c r="E176" s="5036" t="s">
        <v>2778</v>
      </c>
      <c r="F176" s="5036" t="s">
        <v>2204</v>
      </c>
      <c r="G176" s="5036" t="s">
        <v>24</v>
      </c>
      <c r="H176" s="5036" t="s">
        <v>24</v>
      </c>
      <c r="I176" s="5036" t="s">
        <v>708</v>
      </c>
    </row>
    <row customHeight="1" ht="11.25">
      <c r="A177" s="5036" t="s">
        <v>2168</v>
      </c>
      <c r="B177" s="5036" t="s">
        <v>14</v>
      </c>
      <c r="C177" s="5036" t="s">
        <v>2779</v>
      </c>
      <c r="D177" s="5036" t="s">
        <v>2780</v>
      </c>
      <c r="E177" s="5036" t="s">
        <v>2171</v>
      </c>
      <c r="F177" s="5036" t="s">
        <v>2781</v>
      </c>
      <c r="G177" s="5036" t="s">
        <v>24</v>
      </c>
      <c r="H177" s="5036" t="s">
        <v>24</v>
      </c>
      <c r="I177" s="5036" t="s">
        <v>708</v>
      </c>
    </row>
    <row customHeight="1" ht="11.25">
      <c r="A178" s="5036" t="s">
        <v>2168</v>
      </c>
      <c r="B178" s="5036" t="s">
        <v>14</v>
      </c>
      <c r="C178" s="5036" t="s">
        <v>2782</v>
      </c>
      <c r="D178" s="5036" t="s">
        <v>2783</v>
      </c>
      <c r="E178" s="5036" t="s">
        <v>2515</v>
      </c>
      <c r="F178" s="5036" t="s">
        <v>2784</v>
      </c>
      <c r="G178" s="5036" t="s">
        <v>24</v>
      </c>
      <c r="H178" s="5036" t="s">
        <v>24</v>
      </c>
      <c r="I178" s="5036" t="s">
        <v>708</v>
      </c>
    </row>
    <row customHeight="1" ht="11.25">
      <c r="A179" s="5036" t="s">
        <v>2168</v>
      </c>
      <c r="B179" s="5036" t="s">
        <v>14</v>
      </c>
      <c r="C179" s="5036" t="s">
        <v>2785</v>
      </c>
      <c r="D179" s="5036" t="s">
        <v>2786</v>
      </c>
      <c r="E179" s="5036" t="s">
        <v>2431</v>
      </c>
      <c r="F179" s="5036" t="s">
        <v>2546</v>
      </c>
      <c r="G179" s="5036" t="s">
        <v>24</v>
      </c>
      <c r="H179" s="5036" t="s">
        <v>24</v>
      </c>
      <c r="I179" s="5036" t="s">
        <v>708</v>
      </c>
    </row>
    <row customHeight="1" ht="11.25">
      <c r="A180" s="5036" t="s">
        <v>2168</v>
      </c>
      <c r="B180" s="5036" t="s">
        <v>14</v>
      </c>
      <c r="C180" s="5036" t="s">
        <v>2787</v>
      </c>
      <c r="D180" s="5036" t="s">
        <v>2788</v>
      </c>
      <c r="E180" s="5036" t="s">
        <v>2752</v>
      </c>
      <c r="F180" s="5036" t="s">
        <v>2789</v>
      </c>
      <c r="G180" s="5036" t="s">
        <v>24</v>
      </c>
      <c r="H180" s="5036" t="s">
        <v>2790</v>
      </c>
      <c r="I180" s="5036" t="s">
        <v>708</v>
      </c>
    </row>
    <row customHeight="1" ht="11.25">
      <c r="A181" s="5036" t="s">
        <v>2168</v>
      </c>
      <c r="B181" s="5036" t="s">
        <v>14</v>
      </c>
      <c r="C181" s="5036" t="s">
        <v>2791</v>
      </c>
      <c r="D181" s="5036" t="s">
        <v>2792</v>
      </c>
      <c r="E181" s="5036" t="s">
        <v>2234</v>
      </c>
      <c r="F181" s="5036" t="s">
        <v>2793</v>
      </c>
      <c r="G181" s="5036" t="s">
        <v>24</v>
      </c>
      <c r="H181" s="5036" t="s">
        <v>24</v>
      </c>
      <c r="I181" s="5036" t="s">
        <v>708</v>
      </c>
    </row>
    <row customHeight="1" ht="11.25">
      <c r="A182" s="5036" t="s">
        <v>2168</v>
      </c>
      <c r="B182" s="5036" t="s">
        <v>14</v>
      </c>
      <c r="C182" s="5036" t="s">
        <v>2794</v>
      </c>
      <c r="D182" s="5036" t="s">
        <v>2795</v>
      </c>
      <c r="E182" s="5036" t="s">
        <v>2234</v>
      </c>
      <c r="F182" s="5036" t="s">
        <v>2796</v>
      </c>
      <c r="G182" s="5036" t="s">
        <v>24</v>
      </c>
      <c r="H182" s="5036" t="s">
        <v>24</v>
      </c>
      <c r="I182" s="5036" t="s">
        <v>708</v>
      </c>
    </row>
    <row customHeight="1" ht="11.25">
      <c r="A183" s="5036" t="s">
        <v>2168</v>
      </c>
      <c r="B183" s="5036" t="s">
        <v>14</v>
      </c>
      <c r="C183" s="5036" t="s">
        <v>2797</v>
      </c>
      <c r="D183" s="5036" t="s">
        <v>2798</v>
      </c>
      <c r="E183" s="5036" t="s">
        <v>2234</v>
      </c>
      <c r="F183" s="5036" t="s">
        <v>2799</v>
      </c>
      <c r="G183" s="5036" t="s">
        <v>24</v>
      </c>
      <c r="H183" s="5036" t="s">
        <v>24</v>
      </c>
      <c r="I183" s="5036" t="s">
        <v>708</v>
      </c>
    </row>
    <row customHeight="1" ht="11.25">
      <c r="A184" s="5036" t="s">
        <v>2168</v>
      </c>
      <c r="B184" s="5036" t="s">
        <v>14</v>
      </c>
      <c r="C184" s="5036" t="s">
        <v>2800</v>
      </c>
      <c r="D184" s="5036" t="s">
        <v>2801</v>
      </c>
      <c r="E184" s="5036" t="s">
        <v>2543</v>
      </c>
      <c r="F184" s="5036" t="s">
        <v>2802</v>
      </c>
      <c r="G184" s="5036" t="s">
        <v>24</v>
      </c>
      <c r="H184" s="5036" t="s">
        <v>24</v>
      </c>
      <c r="I184" s="5036" t="s">
        <v>708</v>
      </c>
    </row>
    <row customHeight="1" ht="11.25">
      <c r="A185" s="5036" t="s">
        <v>2168</v>
      </c>
      <c r="B185" s="5036" t="s">
        <v>14</v>
      </c>
      <c r="C185" s="5036" t="s">
        <v>2803</v>
      </c>
      <c r="D185" s="5036" t="s">
        <v>2804</v>
      </c>
      <c r="E185" s="5036" t="s">
        <v>2543</v>
      </c>
      <c r="F185" s="5036" t="s">
        <v>2805</v>
      </c>
      <c r="G185" s="5036" t="s">
        <v>2806</v>
      </c>
      <c r="H185" s="5036" t="s">
        <v>24</v>
      </c>
      <c r="I185" s="5036" t="s">
        <v>708</v>
      </c>
    </row>
    <row customHeight="1" ht="11.25">
      <c r="A186" s="5036" t="s">
        <v>2168</v>
      </c>
      <c r="B186" s="5036" t="s">
        <v>14</v>
      </c>
      <c r="C186" s="5036" t="s">
        <v>2807</v>
      </c>
      <c r="D186" s="5036" t="s">
        <v>2808</v>
      </c>
      <c r="E186" s="5036" t="s">
        <v>2809</v>
      </c>
      <c r="F186" s="5036" t="s">
        <v>2645</v>
      </c>
      <c r="G186" s="5036" t="s">
        <v>24</v>
      </c>
      <c r="H186" s="5036" t="s">
        <v>24</v>
      </c>
      <c r="I186" s="5036" t="s">
        <v>708</v>
      </c>
    </row>
    <row customHeight="1" ht="11.25">
      <c r="A187" s="5036" t="s">
        <v>2168</v>
      </c>
      <c r="B187" s="5036" t="s">
        <v>14</v>
      </c>
      <c r="C187" s="5036" t="s">
        <v>2810</v>
      </c>
      <c r="D187" s="5036" t="s">
        <v>2811</v>
      </c>
      <c r="E187" s="5036" t="s">
        <v>2812</v>
      </c>
      <c r="F187" s="5036" t="s">
        <v>2238</v>
      </c>
      <c r="G187" s="5036" t="s">
        <v>24</v>
      </c>
      <c r="H187" s="5036" t="s">
        <v>24</v>
      </c>
      <c r="I187" s="5036" t="s">
        <v>708</v>
      </c>
    </row>
    <row customHeight="1" ht="11.25">
      <c r="A188" s="5036" t="s">
        <v>2168</v>
      </c>
      <c r="B188" s="5036" t="s">
        <v>14</v>
      </c>
      <c r="C188" s="5036" t="s">
        <v>2813</v>
      </c>
      <c r="D188" s="5036" t="s">
        <v>2814</v>
      </c>
      <c r="E188" s="5036" t="s">
        <v>2815</v>
      </c>
      <c r="F188" s="5036" t="s">
        <v>2397</v>
      </c>
      <c r="G188" s="5036" t="s">
        <v>24</v>
      </c>
      <c r="H188" s="5036" t="s">
        <v>24</v>
      </c>
      <c r="I188" s="5036" t="s">
        <v>708</v>
      </c>
    </row>
    <row customHeight="1" ht="11.25">
      <c r="A189" s="5036" t="s">
        <v>2168</v>
      </c>
      <c r="B189" s="5036" t="s">
        <v>14</v>
      </c>
      <c r="C189" s="5036" t="s">
        <v>2816</v>
      </c>
      <c r="D189" s="5036" t="s">
        <v>2817</v>
      </c>
      <c r="E189" s="5036" t="s">
        <v>2818</v>
      </c>
      <c r="F189" s="5036" t="s">
        <v>2254</v>
      </c>
      <c r="G189" s="5036" t="s">
        <v>24</v>
      </c>
      <c r="H189" s="5036" t="s">
        <v>24</v>
      </c>
      <c r="I189" s="5036" t="s">
        <v>708</v>
      </c>
    </row>
    <row customHeight="1" ht="11.25">
      <c r="A190" s="5036" t="s">
        <v>2168</v>
      </c>
      <c r="B190" s="5036" t="s">
        <v>14</v>
      </c>
      <c r="C190" s="5036" t="s">
        <v>2819</v>
      </c>
      <c r="D190" s="5036" t="s">
        <v>2820</v>
      </c>
      <c r="E190" s="5036" t="s">
        <v>2749</v>
      </c>
      <c r="F190" s="5036" t="s">
        <v>2645</v>
      </c>
      <c r="G190" s="5036" t="s">
        <v>2821</v>
      </c>
      <c r="H190" s="5036" t="s">
        <v>24</v>
      </c>
      <c r="I190" s="5036" t="s">
        <v>708</v>
      </c>
    </row>
    <row customHeight="1" ht="11.25">
      <c r="A191" s="5036" t="s">
        <v>2168</v>
      </c>
      <c r="B191" s="5036" t="s">
        <v>14</v>
      </c>
      <c r="C191" s="5036" t="s">
        <v>2822</v>
      </c>
      <c r="D191" s="5036" t="s">
        <v>2823</v>
      </c>
      <c r="E191" s="5036" t="s">
        <v>2290</v>
      </c>
      <c r="F191" s="5036" t="s">
        <v>2824</v>
      </c>
      <c r="G191" s="5036" t="s">
        <v>24</v>
      </c>
      <c r="H191" s="5036" t="s">
        <v>24</v>
      </c>
      <c r="I191" s="5036" t="s">
        <v>708</v>
      </c>
    </row>
    <row customHeight="1" ht="11.25">
      <c r="A192" s="5036" t="s">
        <v>2168</v>
      </c>
      <c r="B192" s="5036" t="s">
        <v>14</v>
      </c>
      <c r="C192" s="5036" t="s">
        <v>2173</v>
      </c>
      <c r="D192" s="5036" t="s">
        <v>2174</v>
      </c>
      <c r="E192" s="5036" t="s">
        <v>2175</v>
      </c>
      <c r="F192" s="5036" t="s">
        <v>2176</v>
      </c>
      <c r="G192" s="5036" t="s">
        <v>24</v>
      </c>
      <c r="H192" s="5036" t="s">
        <v>24</v>
      </c>
      <c r="I192" s="5036" t="s">
        <v>792</v>
      </c>
    </row>
    <row customHeight="1" ht="11.25">
      <c r="A193" s="5036" t="s">
        <v>2168</v>
      </c>
      <c r="B193" s="5036" t="s">
        <v>14</v>
      </c>
      <c r="C193" s="5036" t="s">
        <v>2206</v>
      </c>
      <c r="D193" s="5036" t="s">
        <v>2207</v>
      </c>
      <c r="E193" s="5036" t="s">
        <v>2208</v>
      </c>
      <c r="F193" s="5036" t="s">
        <v>2209</v>
      </c>
      <c r="G193" s="5036" t="s">
        <v>24</v>
      </c>
      <c r="H193" s="5036" t="s">
        <v>24</v>
      </c>
      <c r="I193" s="5036" t="s">
        <v>792</v>
      </c>
    </row>
    <row customHeight="1" ht="11.25">
      <c r="A194" s="5036" t="s">
        <v>2168</v>
      </c>
      <c r="B194" s="5036" t="s">
        <v>14</v>
      </c>
      <c r="C194" s="5036" t="s">
        <v>2210</v>
      </c>
      <c r="D194" s="5036" t="s">
        <v>2211</v>
      </c>
      <c r="E194" s="5036" t="s">
        <v>2212</v>
      </c>
      <c r="F194" s="5036" t="s">
        <v>2184</v>
      </c>
      <c r="G194" s="5036" t="s">
        <v>2213</v>
      </c>
      <c r="H194" s="5036" t="s">
        <v>24</v>
      </c>
      <c r="I194" s="5036" t="s">
        <v>792</v>
      </c>
    </row>
    <row customHeight="1" ht="11.25">
      <c r="A195" s="5036" t="s">
        <v>2168</v>
      </c>
      <c r="B195" s="5036" t="s">
        <v>14</v>
      </c>
      <c r="C195" s="5036" t="s">
        <v>2223</v>
      </c>
      <c r="D195" s="5036" t="s">
        <v>2224</v>
      </c>
      <c r="E195" s="5036" t="s">
        <v>2225</v>
      </c>
      <c r="F195" s="5036" t="s">
        <v>2226</v>
      </c>
      <c r="G195" s="5036" t="s">
        <v>2227</v>
      </c>
      <c r="H195" s="5036" t="s">
        <v>24</v>
      </c>
      <c r="I195" s="5036" t="s">
        <v>792</v>
      </c>
    </row>
    <row customHeight="1" ht="11.25">
      <c r="A196" s="5036" t="s">
        <v>2168</v>
      </c>
      <c r="B196" s="5036" t="s">
        <v>14</v>
      </c>
      <c r="C196" s="5036" t="s">
        <v>2232</v>
      </c>
      <c r="D196" s="5036" t="s">
        <v>2233</v>
      </c>
      <c r="E196" s="5036" t="s">
        <v>2234</v>
      </c>
      <c r="F196" s="5036" t="s">
        <v>2222</v>
      </c>
      <c r="G196" s="5036" t="s">
        <v>24</v>
      </c>
      <c r="H196" s="5036" t="s">
        <v>24</v>
      </c>
      <c r="I196" s="5036" t="s">
        <v>792</v>
      </c>
    </row>
    <row customHeight="1" ht="11.25">
      <c r="A197" s="5036" t="s">
        <v>2168</v>
      </c>
      <c r="B197" s="5036" t="s">
        <v>14</v>
      </c>
      <c r="C197" s="5036" t="s">
        <v>2235</v>
      </c>
      <c r="D197" s="5036" t="s">
        <v>2236</v>
      </c>
      <c r="E197" s="5036" t="s">
        <v>2237</v>
      </c>
      <c r="F197" s="5036" t="s">
        <v>2238</v>
      </c>
      <c r="G197" s="5036" t="s">
        <v>24</v>
      </c>
      <c r="H197" s="5036" t="s">
        <v>24</v>
      </c>
      <c r="I197" s="5036" t="s">
        <v>792</v>
      </c>
    </row>
    <row customHeight="1" ht="11.25">
      <c r="A198" s="5036" t="s">
        <v>2168</v>
      </c>
      <c r="B198" s="5036" t="s">
        <v>14</v>
      </c>
      <c r="C198" s="5036" t="s">
        <v>2239</v>
      </c>
      <c r="D198" s="5036" t="s">
        <v>2240</v>
      </c>
      <c r="E198" s="5036" t="s">
        <v>2241</v>
      </c>
      <c r="F198" s="5036" t="s">
        <v>2242</v>
      </c>
      <c r="G198" s="5036" t="s">
        <v>24</v>
      </c>
      <c r="H198" s="5036" t="s">
        <v>24</v>
      </c>
      <c r="I198" s="5036" t="s">
        <v>792</v>
      </c>
    </row>
    <row customHeight="1" ht="11.25">
      <c r="A199" s="5036" t="s">
        <v>2168</v>
      </c>
      <c r="B199" s="5036" t="s">
        <v>14</v>
      </c>
      <c r="C199" s="5036" t="s">
        <v>2243</v>
      </c>
      <c r="D199" s="5036" t="s">
        <v>2244</v>
      </c>
      <c r="E199" s="5036" t="s">
        <v>2245</v>
      </c>
      <c r="F199" s="5036" t="s">
        <v>2246</v>
      </c>
      <c r="G199" s="5036" t="s">
        <v>24</v>
      </c>
      <c r="H199" s="5036" t="s">
        <v>24</v>
      </c>
      <c r="I199" s="5036" t="s">
        <v>792</v>
      </c>
    </row>
    <row customHeight="1" ht="11.25">
      <c r="A200" s="5036" t="s">
        <v>2168</v>
      </c>
      <c r="B200" s="5036" t="s">
        <v>14</v>
      </c>
      <c r="C200" s="5036" t="s">
        <v>2256</v>
      </c>
      <c r="D200" s="5036" t="s">
        <v>2257</v>
      </c>
      <c r="E200" s="5036" t="s">
        <v>2258</v>
      </c>
      <c r="F200" s="5036" t="s">
        <v>2259</v>
      </c>
      <c r="G200" s="5036" t="s">
        <v>24</v>
      </c>
      <c r="H200" s="5036" t="s">
        <v>24</v>
      </c>
      <c r="I200" s="5036" t="s">
        <v>792</v>
      </c>
    </row>
    <row customHeight="1" ht="11.25">
      <c r="A201" s="5036" t="s">
        <v>2168</v>
      </c>
      <c r="B201" s="5036" t="s">
        <v>14</v>
      </c>
      <c r="C201" s="5036" t="s">
        <v>2260</v>
      </c>
      <c r="D201" s="5036" t="s">
        <v>2261</v>
      </c>
      <c r="E201" s="5036" t="s">
        <v>2262</v>
      </c>
      <c r="F201" s="5036" t="s">
        <v>50</v>
      </c>
      <c r="G201" s="5036" t="s">
        <v>2263</v>
      </c>
      <c r="H201" s="5036" t="s">
        <v>24</v>
      </c>
      <c r="I201" s="5036" t="s">
        <v>792</v>
      </c>
    </row>
    <row customHeight="1" ht="11.25">
      <c r="A202" s="5036" t="s">
        <v>2168</v>
      </c>
      <c r="B202" s="5036" t="s">
        <v>14</v>
      </c>
      <c r="C202" s="5036" t="s">
        <v>2296</v>
      </c>
      <c r="D202" s="5036" t="s">
        <v>2297</v>
      </c>
      <c r="E202" s="5036" t="s">
        <v>2298</v>
      </c>
      <c r="F202" s="5036" t="s">
        <v>2299</v>
      </c>
      <c r="G202" s="5036" t="s">
        <v>2300</v>
      </c>
      <c r="H202" s="5036" t="s">
        <v>24</v>
      </c>
      <c r="I202" s="5036" t="s">
        <v>792</v>
      </c>
    </row>
    <row customHeight="1" ht="11.25">
      <c r="A203" s="5036" t="s">
        <v>2168</v>
      </c>
      <c r="B203" s="5036" t="s">
        <v>14</v>
      </c>
      <c r="C203" s="5036" t="s">
        <v>2321</v>
      </c>
      <c r="D203" s="5036" t="s">
        <v>2322</v>
      </c>
      <c r="E203" s="5036" t="s">
        <v>2323</v>
      </c>
      <c r="F203" s="5036" t="s">
        <v>2324</v>
      </c>
      <c r="G203" s="5036" t="s">
        <v>2325</v>
      </c>
      <c r="H203" s="5036" t="s">
        <v>24</v>
      </c>
      <c r="I203" s="5036" t="s">
        <v>792</v>
      </c>
    </row>
    <row customHeight="1" ht="11.25">
      <c r="A204" s="5036" t="s">
        <v>2168</v>
      </c>
      <c r="B204" s="5036" t="s">
        <v>14</v>
      </c>
      <c r="C204" s="5036" t="s">
        <v>2330</v>
      </c>
      <c r="D204" s="5036" t="s">
        <v>2331</v>
      </c>
      <c r="E204" s="5036" t="s">
        <v>2332</v>
      </c>
      <c r="F204" s="5036" t="s">
        <v>2324</v>
      </c>
      <c r="G204" s="5036" t="s">
        <v>2333</v>
      </c>
      <c r="H204" s="5036" t="s">
        <v>24</v>
      </c>
      <c r="I204" s="5036" t="s">
        <v>792</v>
      </c>
    </row>
    <row customHeight="1" ht="11.25">
      <c r="A205" s="5036" t="s">
        <v>2168</v>
      </c>
      <c r="B205" s="5036" t="s">
        <v>14</v>
      </c>
      <c r="C205" s="5036" t="s">
        <v>2337</v>
      </c>
      <c r="D205" s="5036" t="s">
        <v>2338</v>
      </c>
      <c r="E205" s="5036" t="s">
        <v>2339</v>
      </c>
      <c r="F205" s="5036" t="s">
        <v>2196</v>
      </c>
      <c r="G205" s="5036" t="s">
        <v>24</v>
      </c>
      <c r="H205" s="5036" t="s">
        <v>24</v>
      </c>
      <c r="I205" s="5036" t="s">
        <v>792</v>
      </c>
    </row>
    <row customHeight="1" ht="11.25">
      <c r="A206" s="5036" t="s">
        <v>2168</v>
      </c>
      <c r="B206" s="5036" t="s">
        <v>14</v>
      </c>
      <c r="C206" s="5036" t="s">
        <v>2340</v>
      </c>
      <c r="D206" s="5036" t="s">
        <v>2341</v>
      </c>
      <c r="E206" s="5036" t="s">
        <v>2342</v>
      </c>
      <c r="F206" s="5036" t="s">
        <v>2226</v>
      </c>
      <c r="G206" s="5036" t="s">
        <v>24</v>
      </c>
      <c r="H206" s="5036" t="s">
        <v>24</v>
      </c>
      <c r="I206" s="5036" t="s">
        <v>792</v>
      </c>
    </row>
    <row customHeight="1" ht="11.25">
      <c r="A207" s="5036" t="s">
        <v>2168</v>
      </c>
      <c r="B207" s="5036" t="s">
        <v>14</v>
      </c>
      <c r="C207" s="5036" t="s">
        <v>2343</v>
      </c>
      <c r="D207" s="5036" t="s">
        <v>2344</v>
      </c>
      <c r="E207" s="5036" t="s">
        <v>2345</v>
      </c>
      <c r="F207" s="5036" t="s">
        <v>2346</v>
      </c>
      <c r="G207" s="5036" t="s">
        <v>2347</v>
      </c>
      <c r="H207" s="5036" t="s">
        <v>24</v>
      </c>
      <c r="I207" s="5036" t="s">
        <v>792</v>
      </c>
    </row>
    <row customHeight="1" ht="11.25">
      <c r="A208" s="5036" t="s">
        <v>2168</v>
      </c>
      <c r="B208" s="5036" t="s">
        <v>14</v>
      </c>
      <c r="C208" s="5036" t="s">
        <v>2348</v>
      </c>
      <c r="D208" s="5036" t="s">
        <v>2349</v>
      </c>
      <c r="E208" s="5036" t="s">
        <v>2350</v>
      </c>
      <c r="F208" s="5036" t="s">
        <v>2346</v>
      </c>
      <c r="G208" s="5036" t="s">
        <v>2351</v>
      </c>
      <c r="H208" s="5036" t="s">
        <v>24</v>
      </c>
      <c r="I208" s="5036" t="s">
        <v>792</v>
      </c>
    </row>
    <row customHeight="1" ht="11.25">
      <c r="A209" s="5036" t="s">
        <v>2168</v>
      </c>
      <c r="B209" s="5036" t="s">
        <v>14</v>
      </c>
      <c r="C209" s="5036" t="s">
        <v>2352</v>
      </c>
      <c r="D209" s="5036" t="s">
        <v>2353</v>
      </c>
      <c r="E209" s="5036" t="s">
        <v>2354</v>
      </c>
      <c r="F209" s="5036" t="s">
        <v>2254</v>
      </c>
      <c r="G209" s="5036" t="s">
        <v>24</v>
      </c>
      <c r="H209" s="5036" t="s">
        <v>24</v>
      </c>
      <c r="I209" s="5036" t="s">
        <v>792</v>
      </c>
    </row>
    <row customHeight="1" ht="11.25">
      <c r="A210" s="5036" t="s">
        <v>2168</v>
      </c>
      <c r="B210" s="5036" t="s">
        <v>14</v>
      </c>
      <c r="C210" s="5036" t="s">
        <v>2355</v>
      </c>
      <c r="D210" s="5036" t="s">
        <v>2356</v>
      </c>
      <c r="E210" s="5036" t="s">
        <v>2357</v>
      </c>
      <c r="F210" s="5036" t="s">
        <v>2238</v>
      </c>
      <c r="G210" s="5036" t="s">
        <v>24</v>
      </c>
      <c r="H210" s="5036" t="s">
        <v>24</v>
      </c>
      <c r="I210" s="5036" t="s">
        <v>792</v>
      </c>
    </row>
    <row customHeight="1" ht="11.25">
      <c r="A211" s="5036" t="s">
        <v>2168</v>
      </c>
      <c r="B211" s="5036" t="s">
        <v>14</v>
      </c>
      <c r="C211" s="5036" t="s">
        <v>2358</v>
      </c>
      <c r="D211" s="5036" t="s">
        <v>2359</v>
      </c>
      <c r="E211" s="5036" t="s">
        <v>2360</v>
      </c>
      <c r="F211" s="5036" t="s">
        <v>2226</v>
      </c>
      <c r="G211" s="5036" t="s">
        <v>2361</v>
      </c>
      <c r="H211" s="5036" t="s">
        <v>24</v>
      </c>
      <c r="I211" s="5036" t="s">
        <v>792</v>
      </c>
    </row>
    <row customHeight="1" ht="11.25">
      <c r="A212" s="5036" t="s">
        <v>2168</v>
      </c>
      <c r="B212" s="5036" t="s">
        <v>14</v>
      </c>
      <c r="C212" s="5036" t="s">
        <v>2365</v>
      </c>
      <c r="D212" s="5036" t="s">
        <v>2366</v>
      </c>
      <c r="E212" s="5036" t="s">
        <v>2367</v>
      </c>
      <c r="F212" s="5036" t="s">
        <v>2368</v>
      </c>
      <c r="G212" s="5036" t="s">
        <v>24</v>
      </c>
      <c r="H212" s="5036" t="s">
        <v>24</v>
      </c>
      <c r="I212" s="5036" t="s">
        <v>792</v>
      </c>
    </row>
    <row customHeight="1" ht="11.25">
      <c r="A213" s="5036" t="s">
        <v>2168</v>
      </c>
      <c r="B213" s="5036" t="s">
        <v>14</v>
      </c>
      <c r="C213" s="5036" t="s">
        <v>2373</v>
      </c>
      <c r="D213" s="5036" t="s">
        <v>2374</v>
      </c>
      <c r="E213" s="5036" t="s">
        <v>2375</v>
      </c>
      <c r="F213" s="5036" t="s">
        <v>2376</v>
      </c>
      <c r="G213" s="5036" t="s">
        <v>24</v>
      </c>
      <c r="H213" s="5036" t="s">
        <v>24</v>
      </c>
      <c r="I213" s="5036" t="s">
        <v>792</v>
      </c>
    </row>
    <row customHeight="1" ht="11.25">
      <c r="A214" s="5036" t="s">
        <v>2168</v>
      </c>
      <c r="B214" s="5036" t="s">
        <v>14</v>
      </c>
      <c r="C214" s="5036" t="s">
        <v>2377</v>
      </c>
      <c r="D214" s="5036" t="s">
        <v>2378</v>
      </c>
      <c r="E214" s="5036" t="s">
        <v>2379</v>
      </c>
      <c r="F214" s="5036" t="s">
        <v>2324</v>
      </c>
      <c r="G214" s="5036" t="s">
        <v>24</v>
      </c>
      <c r="H214" s="5036" t="s">
        <v>24</v>
      </c>
      <c r="I214" s="5036" t="s">
        <v>792</v>
      </c>
    </row>
    <row customHeight="1" ht="11.25">
      <c r="A215" s="5036" t="s">
        <v>2168</v>
      </c>
      <c r="B215" s="5036" t="s">
        <v>14</v>
      </c>
      <c r="C215" s="5036" t="s">
        <v>2380</v>
      </c>
      <c r="D215" s="5036" t="s">
        <v>2381</v>
      </c>
      <c r="E215" s="5036" t="s">
        <v>2382</v>
      </c>
      <c r="F215" s="5036" t="s">
        <v>2383</v>
      </c>
      <c r="G215" s="5036" t="s">
        <v>24</v>
      </c>
      <c r="H215" s="5036" t="s">
        <v>24</v>
      </c>
      <c r="I215" s="5036" t="s">
        <v>792</v>
      </c>
    </row>
    <row customHeight="1" ht="11.25">
      <c r="A216" s="5036" t="s">
        <v>2168</v>
      </c>
      <c r="B216" s="5036" t="s">
        <v>14</v>
      </c>
      <c r="C216" s="5036" t="s">
        <v>2384</v>
      </c>
      <c r="D216" s="5036" t="s">
        <v>2385</v>
      </c>
      <c r="E216" s="5036" t="s">
        <v>2386</v>
      </c>
      <c r="F216" s="5036" t="s">
        <v>2324</v>
      </c>
      <c r="G216" s="5036" t="s">
        <v>24</v>
      </c>
      <c r="H216" s="5036" t="s">
        <v>24</v>
      </c>
      <c r="I216" s="5036" t="s">
        <v>792</v>
      </c>
    </row>
    <row customHeight="1" ht="11.25">
      <c r="A217" s="5036" t="s">
        <v>2168</v>
      </c>
      <c r="B217" s="5036" t="s">
        <v>14</v>
      </c>
      <c r="C217" s="5036" t="s">
        <v>2387</v>
      </c>
      <c r="D217" s="5036" t="s">
        <v>2388</v>
      </c>
      <c r="E217" s="5036" t="s">
        <v>2389</v>
      </c>
      <c r="F217" s="5036" t="s">
        <v>2390</v>
      </c>
      <c r="G217" s="5036" t="s">
        <v>24</v>
      </c>
      <c r="H217" s="5036" t="s">
        <v>24</v>
      </c>
      <c r="I217" s="5036" t="s">
        <v>792</v>
      </c>
    </row>
    <row customHeight="1" ht="11.25">
      <c r="A218" s="5036" t="s">
        <v>2168</v>
      </c>
      <c r="B218" s="5036" t="s">
        <v>14</v>
      </c>
      <c r="C218" s="5036" t="s">
        <v>2391</v>
      </c>
      <c r="D218" s="5036" t="s">
        <v>2392</v>
      </c>
      <c r="E218" s="5036" t="s">
        <v>2393</v>
      </c>
      <c r="F218" s="5036" t="s">
        <v>2176</v>
      </c>
      <c r="G218" s="5036" t="s">
        <v>24</v>
      </c>
      <c r="H218" s="5036" t="s">
        <v>24</v>
      </c>
      <c r="I218" s="5036" t="s">
        <v>792</v>
      </c>
    </row>
    <row customHeight="1" ht="11.25">
      <c r="A219" s="5036" t="s">
        <v>2168</v>
      </c>
      <c r="B219" s="5036" t="s">
        <v>14</v>
      </c>
      <c r="C219" s="5036" t="s">
        <v>2394</v>
      </c>
      <c r="D219" s="5036" t="s">
        <v>2395</v>
      </c>
      <c r="E219" s="5036" t="s">
        <v>2396</v>
      </c>
      <c r="F219" s="5036" t="s">
        <v>2397</v>
      </c>
      <c r="G219" s="5036" t="s">
        <v>24</v>
      </c>
      <c r="H219" s="5036" t="s">
        <v>24</v>
      </c>
      <c r="I219" s="5036" t="s">
        <v>792</v>
      </c>
    </row>
    <row customHeight="1" ht="11.25">
      <c r="A220" s="5036" t="s">
        <v>2168</v>
      </c>
      <c r="B220" s="5036" t="s">
        <v>14</v>
      </c>
      <c r="C220" s="5036" t="s">
        <v>2402</v>
      </c>
      <c r="D220" s="5036" t="s">
        <v>2403</v>
      </c>
      <c r="E220" s="5036" t="s">
        <v>2404</v>
      </c>
      <c r="F220" s="5036" t="s">
        <v>2176</v>
      </c>
      <c r="G220" s="5036" t="s">
        <v>2405</v>
      </c>
      <c r="H220" s="5036" t="s">
        <v>24</v>
      </c>
      <c r="I220" s="5036" t="s">
        <v>792</v>
      </c>
    </row>
    <row customHeight="1" ht="11.25">
      <c r="A221" s="5036" t="s">
        <v>2168</v>
      </c>
      <c r="B221" s="5036" t="s">
        <v>14</v>
      </c>
      <c r="C221" s="5036" t="s">
        <v>2409</v>
      </c>
      <c r="D221" s="5036" t="s">
        <v>2410</v>
      </c>
      <c r="E221" s="5036" t="s">
        <v>2411</v>
      </c>
      <c r="F221" s="5036" t="s">
        <v>2238</v>
      </c>
      <c r="G221" s="5036" t="s">
        <v>24</v>
      </c>
      <c r="H221" s="5036" t="s">
        <v>24</v>
      </c>
      <c r="I221" s="5036" t="s">
        <v>792</v>
      </c>
    </row>
    <row customHeight="1" ht="11.25">
      <c r="A222" s="5036" t="s">
        <v>2168</v>
      </c>
      <c r="B222" s="5036" t="s">
        <v>14</v>
      </c>
      <c r="C222" s="5036" t="s">
        <v>2412</v>
      </c>
      <c r="D222" s="5036" t="s">
        <v>45</v>
      </c>
      <c r="E222" s="5036" t="s">
        <v>48</v>
      </c>
      <c r="F222" s="5036" t="s">
        <v>50</v>
      </c>
      <c r="G222" s="5036" t="s">
        <v>2413</v>
      </c>
      <c r="H222" s="5036" t="s">
        <v>24</v>
      </c>
      <c r="I222" s="5036" t="s">
        <v>792</v>
      </c>
    </row>
    <row customHeight="1" ht="11.25">
      <c r="A223" s="5036" t="s">
        <v>2168</v>
      </c>
      <c r="B223" s="5036" t="s">
        <v>14</v>
      </c>
      <c r="C223" s="5036" t="s">
        <v>2414</v>
      </c>
      <c r="D223" s="5036" t="s">
        <v>2415</v>
      </c>
      <c r="E223" s="5036" t="s">
        <v>2416</v>
      </c>
      <c r="F223" s="5036" t="s">
        <v>2184</v>
      </c>
      <c r="G223" s="5036" t="s">
        <v>24</v>
      </c>
      <c r="H223" s="5036" t="s">
        <v>24</v>
      </c>
      <c r="I223" s="5036" t="s">
        <v>792</v>
      </c>
    </row>
    <row customHeight="1" ht="11.25">
      <c r="A224" s="5036" t="s">
        <v>2168</v>
      </c>
      <c r="B224" s="5036" t="s">
        <v>14</v>
      </c>
      <c r="C224" s="5036" t="s">
        <v>2421</v>
      </c>
      <c r="D224" s="5036" t="s">
        <v>2422</v>
      </c>
      <c r="E224" s="5036" t="s">
        <v>2423</v>
      </c>
      <c r="F224" s="5036" t="s">
        <v>2424</v>
      </c>
      <c r="G224" s="5036" t="s">
        <v>24</v>
      </c>
      <c r="H224" s="5036" t="s">
        <v>2425</v>
      </c>
      <c r="I224" s="5036" t="s">
        <v>792</v>
      </c>
    </row>
    <row customHeight="1" ht="11.25">
      <c r="A225" s="5036" t="s">
        <v>2168</v>
      </c>
      <c r="B225" s="5036" t="s">
        <v>14</v>
      </c>
      <c r="C225" s="5036" t="s">
        <v>2426</v>
      </c>
      <c r="D225" s="5036" t="s">
        <v>2427</v>
      </c>
      <c r="E225" s="5036" t="s">
        <v>2428</v>
      </c>
      <c r="F225" s="5036" t="s">
        <v>2383</v>
      </c>
      <c r="G225" s="5036" t="s">
        <v>24</v>
      </c>
      <c r="H225" s="5036" t="s">
        <v>24</v>
      </c>
      <c r="I225" s="5036" t="s">
        <v>792</v>
      </c>
    </row>
    <row customHeight="1" ht="11.25">
      <c r="A226" s="5036" t="s">
        <v>2168</v>
      </c>
      <c r="B226" s="5036" t="s">
        <v>14</v>
      </c>
      <c r="C226" s="5036" t="s">
        <v>2455</v>
      </c>
      <c r="D226" s="5036" t="s">
        <v>2456</v>
      </c>
      <c r="E226" s="5036" t="s">
        <v>2457</v>
      </c>
      <c r="F226" s="5036" t="s">
        <v>2204</v>
      </c>
      <c r="G226" s="5036" t="s">
        <v>24</v>
      </c>
      <c r="H226" s="5036" t="s">
        <v>2458</v>
      </c>
      <c r="I226" s="5036" t="s">
        <v>792</v>
      </c>
    </row>
    <row customHeight="1" ht="11.25">
      <c r="A227" s="5036" t="s">
        <v>2168</v>
      </c>
      <c r="B227" s="5036" t="s">
        <v>14</v>
      </c>
      <c r="C227" s="5036" t="s">
        <v>2483</v>
      </c>
      <c r="D227" s="5036" t="s">
        <v>2484</v>
      </c>
      <c r="E227" s="5036" t="s">
        <v>2171</v>
      </c>
      <c r="F227" s="5036" t="s">
        <v>2485</v>
      </c>
      <c r="G227" s="5036" t="s">
        <v>24</v>
      </c>
      <c r="H227" s="5036" t="s">
        <v>24</v>
      </c>
      <c r="I227" s="5036" t="s">
        <v>792</v>
      </c>
    </row>
    <row customHeight="1" ht="11.25">
      <c r="A228" s="5036" t="s">
        <v>2168</v>
      </c>
      <c r="B228" s="5036" t="s">
        <v>14</v>
      </c>
      <c r="C228" s="5036" t="s">
        <v>2486</v>
      </c>
      <c r="D228" s="5036" t="s">
        <v>2487</v>
      </c>
      <c r="E228" s="5036" t="s">
        <v>2171</v>
      </c>
      <c r="F228" s="5036" t="s">
        <v>2488</v>
      </c>
      <c r="G228" s="5036" t="s">
        <v>24</v>
      </c>
      <c r="H228" s="5036" t="s">
        <v>24</v>
      </c>
      <c r="I228" s="5036" t="s">
        <v>792</v>
      </c>
    </row>
    <row customHeight="1" ht="11.25">
      <c r="A229" s="5036" t="s">
        <v>2168</v>
      </c>
      <c r="B229" s="5036" t="s">
        <v>14</v>
      </c>
      <c r="C229" s="5036" t="s">
        <v>2489</v>
      </c>
      <c r="D229" s="5036" t="s">
        <v>2490</v>
      </c>
      <c r="E229" s="5036" t="s">
        <v>2171</v>
      </c>
      <c r="F229" s="5036" t="s">
        <v>2491</v>
      </c>
      <c r="G229" s="5036" t="s">
        <v>24</v>
      </c>
      <c r="H229" s="5036" t="s">
        <v>24</v>
      </c>
      <c r="I229" s="5036" t="s">
        <v>792</v>
      </c>
    </row>
    <row customHeight="1" ht="11.25">
      <c r="A230" s="5036" t="s">
        <v>2168</v>
      </c>
      <c r="B230" s="5036" t="s">
        <v>14</v>
      </c>
      <c r="C230" s="5036" t="s">
        <v>2492</v>
      </c>
      <c r="D230" s="5036" t="s">
        <v>2493</v>
      </c>
      <c r="E230" s="5036" t="s">
        <v>2171</v>
      </c>
      <c r="F230" s="5036" t="s">
        <v>2494</v>
      </c>
      <c r="G230" s="5036" t="s">
        <v>24</v>
      </c>
      <c r="H230" s="5036" t="s">
        <v>24</v>
      </c>
      <c r="I230" s="5036" t="s">
        <v>792</v>
      </c>
    </row>
    <row customHeight="1" ht="11.25">
      <c r="A231" s="5036" t="s">
        <v>2168</v>
      </c>
      <c r="B231" s="5036" t="s">
        <v>14</v>
      </c>
      <c r="C231" s="5036" t="s">
        <v>2495</v>
      </c>
      <c r="D231" s="5036" t="s">
        <v>2496</v>
      </c>
      <c r="E231" s="5036" t="s">
        <v>2171</v>
      </c>
      <c r="F231" s="5036" t="s">
        <v>2497</v>
      </c>
      <c r="G231" s="5036" t="s">
        <v>24</v>
      </c>
      <c r="H231" s="5036" t="s">
        <v>24</v>
      </c>
      <c r="I231" s="5036" t="s">
        <v>792</v>
      </c>
    </row>
    <row customHeight="1" ht="11.25">
      <c r="A232" s="5036" t="s">
        <v>2168</v>
      </c>
      <c r="B232" s="5036" t="s">
        <v>14</v>
      </c>
      <c r="C232" s="5036" t="s">
        <v>2498</v>
      </c>
      <c r="D232" s="5036" t="s">
        <v>2499</v>
      </c>
      <c r="E232" s="5036" t="s">
        <v>2171</v>
      </c>
      <c r="F232" s="5036" t="s">
        <v>2500</v>
      </c>
      <c r="G232" s="5036" t="s">
        <v>24</v>
      </c>
      <c r="H232" s="5036" t="s">
        <v>24</v>
      </c>
      <c r="I232" s="5036" t="s">
        <v>792</v>
      </c>
    </row>
    <row customHeight="1" ht="11.25">
      <c r="A233" s="5036" t="s">
        <v>2168</v>
      </c>
      <c r="B233" s="5036" t="s">
        <v>14</v>
      </c>
      <c r="C233" s="5036" t="s">
        <v>2501</v>
      </c>
      <c r="D233" s="5036" t="s">
        <v>2502</v>
      </c>
      <c r="E233" s="5036" t="s">
        <v>2171</v>
      </c>
      <c r="F233" s="5036" t="s">
        <v>2503</v>
      </c>
      <c r="G233" s="5036" t="s">
        <v>24</v>
      </c>
      <c r="H233" s="5036" t="s">
        <v>24</v>
      </c>
      <c r="I233" s="5036" t="s">
        <v>792</v>
      </c>
    </row>
    <row customHeight="1" ht="11.25">
      <c r="A234" s="5036" t="s">
        <v>2168</v>
      </c>
      <c r="B234" s="5036" t="s">
        <v>14</v>
      </c>
      <c r="C234" s="5036" t="s">
        <v>2507</v>
      </c>
      <c r="D234" s="5036" t="s">
        <v>2508</v>
      </c>
      <c r="E234" s="5036" t="s">
        <v>2171</v>
      </c>
      <c r="F234" s="5036" t="s">
        <v>2509</v>
      </c>
      <c r="G234" s="5036" t="s">
        <v>24</v>
      </c>
      <c r="H234" s="5036" t="s">
        <v>24</v>
      </c>
      <c r="I234" s="5036" t="s">
        <v>792</v>
      </c>
    </row>
    <row customHeight="1" ht="11.25">
      <c r="A235" s="5036" t="s">
        <v>2168</v>
      </c>
      <c r="B235" s="5036" t="s">
        <v>14</v>
      </c>
      <c r="C235" s="5036" t="s">
        <v>2510</v>
      </c>
      <c r="D235" s="5036" t="s">
        <v>2511</v>
      </c>
      <c r="E235" s="5036" t="s">
        <v>2171</v>
      </c>
      <c r="F235" s="5036" t="s">
        <v>2512</v>
      </c>
      <c r="G235" s="5036" t="s">
        <v>24</v>
      </c>
      <c r="H235" s="5036" t="s">
        <v>24</v>
      </c>
      <c r="I235" s="5036" t="s">
        <v>792</v>
      </c>
    </row>
    <row customHeight="1" ht="11.25">
      <c r="A236" s="5036" t="s">
        <v>2168</v>
      </c>
      <c r="B236" s="5036" t="s">
        <v>14</v>
      </c>
      <c r="C236" s="5036" t="s">
        <v>2513</v>
      </c>
      <c r="D236" s="5036" t="s">
        <v>2514</v>
      </c>
      <c r="E236" s="5036" t="s">
        <v>2515</v>
      </c>
      <c r="F236" s="5036" t="s">
        <v>2516</v>
      </c>
      <c r="G236" s="5036" t="s">
        <v>24</v>
      </c>
      <c r="H236" s="5036" t="s">
        <v>24</v>
      </c>
      <c r="I236" s="5036" t="s">
        <v>792</v>
      </c>
    </row>
    <row customHeight="1" ht="11.25">
      <c r="A237" s="5036" t="s">
        <v>2168</v>
      </c>
      <c r="B237" s="5036" t="s">
        <v>14</v>
      </c>
      <c r="C237" s="5036" t="s">
        <v>2517</v>
      </c>
      <c r="D237" s="5036" t="s">
        <v>2518</v>
      </c>
      <c r="E237" s="5036" t="s">
        <v>2515</v>
      </c>
      <c r="F237" s="5036" t="s">
        <v>2519</v>
      </c>
      <c r="G237" s="5036" t="s">
        <v>24</v>
      </c>
      <c r="H237" s="5036" t="s">
        <v>24</v>
      </c>
      <c r="I237" s="5036" t="s">
        <v>792</v>
      </c>
    </row>
    <row customHeight="1" ht="11.25">
      <c r="A238" s="5036" t="s">
        <v>2168</v>
      </c>
      <c r="B238" s="5036" t="s">
        <v>14</v>
      </c>
      <c r="C238" s="5036" t="s">
        <v>2523</v>
      </c>
      <c r="D238" s="5036" t="s">
        <v>2524</v>
      </c>
      <c r="E238" s="5036" t="s">
        <v>2515</v>
      </c>
      <c r="F238" s="5036" t="s">
        <v>2525</v>
      </c>
      <c r="G238" s="5036" t="s">
        <v>24</v>
      </c>
      <c r="H238" s="5036" t="s">
        <v>24</v>
      </c>
      <c r="I238" s="5036" t="s">
        <v>792</v>
      </c>
    </row>
    <row customHeight="1" ht="11.25">
      <c r="A239" s="5036" t="s">
        <v>2168</v>
      </c>
      <c r="B239" s="5036" t="s">
        <v>14</v>
      </c>
      <c r="C239" s="5036" t="s">
        <v>2541</v>
      </c>
      <c r="D239" s="5036" t="s">
        <v>2542</v>
      </c>
      <c r="E239" s="5036" t="s">
        <v>2543</v>
      </c>
      <c r="F239" s="5036" t="s">
        <v>2529</v>
      </c>
      <c r="G239" s="5036" t="s">
        <v>2530</v>
      </c>
      <c r="H239" s="5036" t="s">
        <v>24</v>
      </c>
      <c r="I239" s="5036" t="s">
        <v>792</v>
      </c>
    </row>
    <row customHeight="1" ht="11.25">
      <c r="A240" s="5036" t="s">
        <v>2168</v>
      </c>
      <c r="B240" s="5036" t="s">
        <v>14</v>
      </c>
      <c r="C240" s="5036" t="s">
        <v>2549</v>
      </c>
      <c r="D240" s="5036" t="s">
        <v>2550</v>
      </c>
      <c r="E240" s="5036" t="s">
        <v>2551</v>
      </c>
      <c r="F240" s="5036" t="s">
        <v>2552</v>
      </c>
      <c r="G240" s="5036" t="s">
        <v>24</v>
      </c>
      <c r="H240" s="5036" t="s">
        <v>24</v>
      </c>
      <c r="I240" s="5036" t="s">
        <v>792</v>
      </c>
    </row>
    <row customHeight="1" ht="11.25">
      <c r="A241" s="5036" t="s">
        <v>2168</v>
      </c>
      <c r="B241" s="5036" t="s">
        <v>14</v>
      </c>
      <c r="C241" s="5036" t="s">
        <v>2567</v>
      </c>
      <c r="D241" s="5036" t="s">
        <v>2568</v>
      </c>
      <c r="E241" s="5036" t="s">
        <v>2569</v>
      </c>
      <c r="F241" s="5036" t="s">
        <v>2222</v>
      </c>
      <c r="G241" s="5036" t="s">
        <v>24</v>
      </c>
      <c r="H241" s="5036" t="s">
        <v>24</v>
      </c>
      <c r="I241" s="5036" t="s">
        <v>792</v>
      </c>
    </row>
    <row customHeight="1" ht="11.25">
      <c r="A242" s="5036" t="s">
        <v>2168</v>
      </c>
      <c r="B242" s="5036" t="s">
        <v>14</v>
      </c>
      <c r="C242" s="5036" t="s">
        <v>2579</v>
      </c>
      <c r="D242" s="5036" t="s">
        <v>2580</v>
      </c>
      <c r="E242" s="5036" t="s">
        <v>2581</v>
      </c>
      <c r="F242" s="5036" t="s">
        <v>2176</v>
      </c>
      <c r="G242" s="5036" t="s">
        <v>2582</v>
      </c>
      <c r="H242" s="5036" t="s">
        <v>24</v>
      </c>
      <c r="I242" s="5036" t="s">
        <v>792</v>
      </c>
    </row>
    <row customHeight="1" ht="11.25">
      <c r="A243" s="5036" t="s">
        <v>2168</v>
      </c>
      <c r="B243" s="5036" t="s">
        <v>14</v>
      </c>
      <c r="C243" s="5036" t="s">
        <v>2610</v>
      </c>
      <c r="D243" s="5036" t="s">
        <v>2611</v>
      </c>
      <c r="E243" s="5036" t="s">
        <v>2612</v>
      </c>
      <c r="F243" s="5036" t="s">
        <v>2424</v>
      </c>
      <c r="G243" s="5036" t="s">
        <v>24</v>
      </c>
      <c r="H243" s="5036" t="s">
        <v>24</v>
      </c>
      <c r="I243" s="5036" t="s">
        <v>792</v>
      </c>
    </row>
    <row customHeight="1" ht="11.25">
      <c r="A244" s="5036" t="s">
        <v>2168</v>
      </c>
      <c r="B244" s="5036" t="s">
        <v>14</v>
      </c>
      <c r="C244" s="5036" t="s">
        <v>2613</v>
      </c>
      <c r="D244" s="5036" t="s">
        <v>2614</v>
      </c>
      <c r="E244" s="5036" t="s">
        <v>2615</v>
      </c>
      <c r="F244" s="5036" t="s">
        <v>2424</v>
      </c>
      <c r="G244" s="5036" t="s">
        <v>24</v>
      </c>
      <c r="H244" s="5036" t="s">
        <v>2616</v>
      </c>
      <c r="I244" s="5036" t="s">
        <v>792</v>
      </c>
    </row>
    <row customHeight="1" ht="11.25">
      <c r="A245" s="5036" t="s">
        <v>2168</v>
      </c>
      <c r="B245" s="5036" t="s">
        <v>14</v>
      </c>
      <c r="C245" s="5036" t="s">
        <v>2630</v>
      </c>
      <c r="D245" s="5036" t="s">
        <v>2631</v>
      </c>
      <c r="E245" s="5036" t="s">
        <v>2632</v>
      </c>
      <c r="F245" s="5036" t="s">
        <v>2633</v>
      </c>
      <c r="G245" s="5036" t="s">
        <v>2634</v>
      </c>
      <c r="H245" s="5036" t="s">
        <v>24</v>
      </c>
      <c r="I245" s="5036" t="s">
        <v>792</v>
      </c>
    </row>
    <row customHeight="1" ht="11.25">
      <c r="A246" s="5036" t="s">
        <v>2168</v>
      </c>
      <c r="B246" s="5036" t="s">
        <v>14</v>
      </c>
      <c r="C246" s="5036" t="s">
        <v>2635</v>
      </c>
      <c r="D246" s="5036" t="s">
        <v>2636</v>
      </c>
      <c r="E246" s="5036" t="s">
        <v>2637</v>
      </c>
      <c r="F246" s="5036" t="s">
        <v>2424</v>
      </c>
      <c r="G246" s="5036" t="s">
        <v>24</v>
      </c>
      <c r="H246" s="5036" t="s">
        <v>24</v>
      </c>
      <c r="I246" s="5036" t="s">
        <v>792</v>
      </c>
    </row>
    <row customHeight="1" ht="11.25">
      <c r="A247" s="5036" t="s">
        <v>2168</v>
      </c>
      <c r="B247" s="5036" t="s">
        <v>14</v>
      </c>
      <c r="C247" s="5036" t="s">
        <v>2653</v>
      </c>
      <c r="D247" s="5036" t="s">
        <v>2654</v>
      </c>
      <c r="E247" s="5036" t="s">
        <v>2655</v>
      </c>
      <c r="F247" s="5036" t="s">
        <v>2176</v>
      </c>
      <c r="G247" s="5036" t="s">
        <v>24</v>
      </c>
      <c r="H247" s="5036" t="s">
        <v>24</v>
      </c>
      <c r="I247" s="5036" t="s">
        <v>792</v>
      </c>
    </row>
    <row customHeight="1" ht="11.25">
      <c r="A248" s="5036" t="s">
        <v>2168</v>
      </c>
      <c r="B248" s="5036" t="s">
        <v>14</v>
      </c>
      <c r="C248" s="5036" t="s">
        <v>2659</v>
      </c>
      <c r="D248" s="5036" t="s">
        <v>2660</v>
      </c>
      <c r="E248" s="5036" t="s">
        <v>2208</v>
      </c>
      <c r="F248" s="5036" t="s">
        <v>2661</v>
      </c>
      <c r="G248" s="5036" t="s">
        <v>24</v>
      </c>
      <c r="H248" s="5036" t="s">
        <v>24</v>
      </c>
      <c r="I248" s="5036" t="s">
        <v>792</v>
      </c>
    </row>
    <row customHeight="1" ht="11.25">
      <c r="A249" s="5036" t="s">
        <v>2168</v>
      </c>
      <c r="B249" s="5036" t="s">
        <v>14</v>
      </c>
      <c r="C249" s="5036" t="s">
        <v>2662</v>
      </c>
      <c r="D249" s="5036" t="s">
        <v>2663</v>
      </c>
      <c r="E249" s="5036" t="s">
        <v>2664</v>
      </c>
      <c r="F249" s="5036" t="s">
        <v>2238</v>
      </c>
      <c r="G249" s="5036" t="s">
        <v>24</v>
      </c>
      <c r="H249" s="5036" t="s">
        <v>24</v>
      </c>
      <c r="I249" s="5036" t="s">
        <v>792</v>
      </c>
    </row>
    <row customHeight="1" ht="11.25">
      <c r="A250" s="5036" t="s">
        <v>2168</v>
      </c>
      <c r="B250" s="5036" t="s">
        <v>14</v>
      </c>
      <c r="C250" s="5036" t="s">
        <v>2671</v>
      </c>
      <c r="D250" s="5036" t="s">
        <v>2672</v>
      </c>
      <c r="E250" s="5036" t="s">
        <v>2673</v>
      </c>
      <c r="F250" s="5036" t="s">
        <v>2238</v>
      </c>
      <c r="G250" s="5036" t="s">
        <v>24</v>
      </c>
      <c r="H250" s="5036" t="s">
        <v>24</v>
      </c>
      <c r="I250" s="5036" t="s">
        <v>792</v>
      </c>
    </row>
    <row customHeight="1" ht="11.25">
      <c r="A251" s="5036" t="s">
        <v>2168</v>
      </c>
      <c r="B251" s="5036" t="s">
        <v>14</v>
      </c>
      <c r="C251" s="5036" t="s">
        <v>2702</v>
      </c>
      <c r="D251" s="5036" t="s">
        <v>2703</v>
      </c>
      <c r="E251" s="5036" t="s">
        <v>2704</v>
      </c>
      <c r="F251" s="5036" t="s">
        <v>2238</v>
      </c>
      <c r="G251" s="5036" t="s">
        <v>2705</v>
      </c>
      <c r="H251" s="5036" t="s">
        <v>24</v>
      </c>
      <c r="I251" s="5036" t="s">
        <v>792</v>
      </c>
    </row>
    <row customHeight="1" ht="11.25">
      <c r="A252" s="5036" t="s">
        <v>2168</v>
      </c>
      <c r="B252" s="5036" t="s">
        <v>14</v>
      </c>
      <c r="C252" s="5036" t="s">
        <v>2738</v>
      </c>
      <c r="D252" s="5036" t="s">
        <v>2739</v>
      </c>
      <c r="E252" s="5036" t="s">
        <v>2740</v>
      </c>
      <c r="F252" s="5036" t="s">
        <v>2231</v>
      </c>
      <c r="G252" s="5036" t="s">
        <v>2741</v>
      </c>
      <c r="H252" s="5036" t="s">
        <v>24</v>
      </c>
      <c r="I252" s="5036" t="s">
        <v>792</v>
      </c>
    </row>
    <row customHeight="1" ht="11.25">
      <c r="A253" s="5036" t="s">
        <v>2168</v>
      </c>
      <c r="B253" s="5036" t="s">
        <v>14</v>
      </c>
      <c r="C253" s="5036" t="s">
        <v>2750</v>
      </c>
      <c r="D253" s="5036" t="s">
        <v>2751</v>
      </c>
      <c r="E253" s="5036" t="s">
        <v>2752</v>
      </c>
      <c r="F253" s="5036" t="s">
        <v>2424</v>
      </c>
      <c r="G253" s="5036" t="s">
        <v>2753</v>
      </c>
      <c r="H253" s="5036" t="s">
        <v>24</v>
      </c>
      <c r="I253" s="5036" t="s">
        <v>792</v>
      </c>
    </row>
    <row customHeight="1" ht="11.25">
      <c r="A254" s="5036" t="s">
        <v>2168</v>
      </c>
      <c r="B254" s="5036" t="s">
        <v>14</v>
      </c>
      <c r="C254" s="5036" t="s">
        <v>24</v>
      </c>
      <c r="D254" s="5036" t="s">
        <v>2761</v>
      </c>
      <c r="E254" s="5036" t="s">
        <v>2762</v>
      </c>
      <c r="F254" s="5036" t="s">
        <v>2254</v>
      </c>
      <c r="G254" s="5036" t="s">
        <v>24</v>
      </c>
      <c r="H254" s="5036" t="s">
        <v>24</v>
      </c>
      <c r="I254" s="5036" t="s">
        <v>792</v>
      </c>
    </row>
    <row customHeight="1" ht="11.25">
      <c r="A255" s="5036" t="s">
        <v>2168</v>
      </c>
      <c r="B255" s="5036" t="s">
        <v>14</v>
      </c>
      <c r="C255" s="5036" t="s">
        <v>2763</v>
      </c>
      <c r="D255" s="5036" t="s">
        <v>2764</v>
      </c>
      <c r="E255" s="5036" t="s">
        <v>2765</v>
      </c>
      <c r="F255" s="5036" t="s">
        <v>2204</v>
      </c>
      <c r="G255" s="5036" t="s">
        <v>24</v>
      </c>
      <c r="H255" s="5036" t="s">
        <v>24</v>
      </c>
      <c r="I255" s="5036" t="s">
        <v>792</v>
      </c>
    </row>
    <row customHeight="1" ht="11.25">
      <c r="A256" s="5036" t="s">
        <v>2168</v>
      </c>
      <c r="B256" s="5036" t="s">
        <v>14</v>
      </c>
      <c r="C256" s="5036" t="s">
        <v>2776</v>
      </c>
      <c r="D256" s="5036" t="s">
        <v>2777</v>
      </c>
      <c r="E256" s="5036" t="s">
        <v>2778</v>
      </c>
      <c r="F256" s="5036" t="s">
        <v>2204</v>
      </c>
      <c r="G256" s="5036" t="s">
        <v>24</v>
      </c>
      <c r="H256" s="5036" t="s">
        <v>24</v>
      </c>
      <c r="I256" s="5036" t="s">
        <v>792</v>
      </c>
    </row>
    <row customHeight="1" ht="11.25">
      <c r="A257" s="5036" t="s">
        <v>2168</v>
      </c>
      <c r="B257" s="5036" t="s">
        <v>14</v>
      </c>
      <c r="C257" s="5036" t="s">
        <v>2787</v>
      </c>
      <c r="D257" s="5036" t="s">
        <v>2788</v>
      </c>
      <c r="E257" s="5036" t="s">
        <v>2752</v>
      </c>
      <c r="F257" s="5036" t="s">
        <v>2789</v>
      </c>
      <c r="G257" s="5036" t="s">
        <v>24</v>
      </c>
      <c r="H257" s="5036" t="s">
        <v>2790</v>
      </c>
      <c r="I257" s="5036" t="s">
        <v>792</v>
      </c>
    </row>
    <row customHeight="1" ht="11.25">
      <c r="A258" s="5036" t="s">
        <v>2168</v>
      </c>
      <c r="B258" s="5036" t="s">
        <v>14</v>
      </c>
      <c r="C258" s="5036" t="s">
        <v>2797</v>
      </c>
      <c r="D258" s="5036" t="s">
        <v>2798</v>
      </c>
      <c r="E258" s="5036" t="s">
        <v>2234</v>
      </c>
      <c r="F258" s="5036" t="s">
        <v>2799</v>
      </c>
      <c r="G258" s="5036" t="s">
        <v>24</v>
      </c>
      <c r="H258" s="5036" t="s">
        <v>24</v>
      </c>
      <c r="I258" s="5036" t="s">
        <v>792</v>
      </c>
    </row>
    <row customHeight="1" ht="11.25">
      <c r="A259" s="5036" t="s">
        <v>2168</v>
      </c>
      <c r="B259" s="5036" t="s">
        <v>14</v>
      </c>
      <c r="C259" s="5036" t="s">
        <v>2800</v>
      </c>
      <c r="D259" s="5036" t="s">
        <v>2801</v>
      </c>
      <c r="E259" s="5036" t="s">
        <v>2543</v>
      </c>
      <c r="F259" s="5036" t="s">
        <v>2802</v>
      </c>
      <c r="G259" s="5036" t="s">
        <v>24</v>
      </c>
      <c r="H259" s="5036" t="s">
        <v>24</v>
      </c>
      <c r="I259" s="5036" t="s">
        <v>792</v>
      </c>
    </row>
    <row customHeight="1" ht="11.25">
      <c r="A260" s="5036" t="s">
        <v>2168</v>
      </c>
      <c r="B260" s="5036" t="s">
        <v>14</v>
      </c>
      <c r="C260" s="5036" t="s">
        <v>2813</v>
      </c>
      <c r="D260" s="5036" t="s">
        <v>2814</v>
      </c>
      <c r="E260" s="5036" t="s">
        <v>2815</v>
      </c>
      <c r="F260" s="5036" t="s">
        <v>2397</v>
      </c>
      <c r="G260" s="5036" t="s">
        <v>24</v>
      </c>
      <c r="H260" s="5036" t="s">
        <v>24</v>
      </c>
      <c r="I260" s="5036" t="s">
        <v>792</v>
      </c>
    </row>
    <row customHeight="1" ht="11.25">
      <c r="A261" s="5036" t="s">
        <v>2168</v>
      </c>
      <c r="B261" s="5036" t="s">
        <v>14</v>
      </c>
      <c r="C261" s="5036" t="s">
        <v>2816</v>
      </c>
      <c r="D261" s="5036" t="s">
        <v>2817</v>
      </c>
      <c r="E261" s="5036" t="s">
        <v>2818</v>
      </c>
      <c r="F261" s="5036" t="s">
        <v>2254</v>
      </c>
      <c r="G261" s="5036" t="s">
        <v>24</v>
      </c>
      <c r="H261" s="5036" t="s">
        <v>24</v>
      </c>
      <c r="I261" s="5036" t="s">
        <v>792</v>
      </c>
    </row>
    <row customHeight="1" ht="11.25">
      <c r="A262" s="5036" t="s">
        <v>2168</v>
      </c>
      <c r="B262" s="5036" t="s">
        <v>14</v>
      </c>
      <c r="C262" s="5036" t="s">
        <v>2173</v>
      </c>
      <c r="D262" s="5036" t="s">
        <v>2174</v>
      </c>
      <c r="E262" s="5036" t="s">
        <v>2175</v>
      </c>
      <c r="F262" s="5036" t="s">
        <v>2176</v>
      </c>
      <c r="G262" s="5036" t="s">
        <v>24</v>
      </c>
      <c r="H262" s="5036" t="s">
        <v>24</v>
      </c>
      <c r="I262" s="5036" t="s">
        <v>754</v>
      </c>
    </row>
    <row customHeight="1" ht="11.25">
      <c r="A263" s="5036" t="s">
        <v>2168</v>
      </c>
      <c r="B263" s="5036" t="s">
        <v>14</v>
      </c>
      <c r="C263" s="5036" t="s">
        <v>2177</v>
      </c>
      <c r="D263" s="5036" t="s">
        <v>2178</v>
      </c>
      <c r="E263" s="5036" t="s">
        <v>2179</v>
      </c>
      <c r="F263" s="5036" t="s">
        <v>2180</v>
      </c>
      <c r="G263" s="5036" t="s">
        <v>24</v>
      </c>
      <c r="H263" s="5036" t="s">
        <v>24</v>
      </c>
      <c r="I263" s="5036" t="s">
        <v>754</v>
      </c>
    </row>
    <row customHeight="1" ht="11.25">
      <c r="A264" s="5036" t="s">
        <v>2168</v>
      </c>
      <c r="B264" s="5036" t="s">
        <v>14</v>
      </c>
      <c r="C264" s="5036" t="s">
        <v>2193</v>
      </c>
      <c r="D264" s="5036" t="s">
        <v>2194</v>
      </c>
      <c r="E264" s="5036" t="s">
        <v>2195</v>
      </c>
      <c r="F264" s="5036" t="s">
        <v>2196</v>
      </c>
      <c r="G264" s="5036" t="s">
        <v>2197</v>
      </c>
      <c r="H264" s="5036" t="s">
        <v>24</v>
      </c>
      <c r="I264" s="5036" t="s">
        <v>754</v>
      </c>
    </row>
    <row customHeight="1" ht="11.25">
      <c r="A265" s="5036" t="s">
        <v>2168</v>
      </c>
      <c r="B265" s="5036" t="s">
        <v>14</v>
      </c>
      <c r="C265" s="5036" t="s">
        <v>2201</v>
      </c>
      <c r="D265" s="5036" t="s">
        <v>2202</v>
      </c>
      <c r="E265" s="5036" t="s">
        <v>2203</v>
      </c>
      <c r="F265" s="5036" t="s">
        <v>2204</v>
      </c>
      <c r="G265" s="5036" t="s">
        <v>2205</v>
      </c>
      <c r="H265" s="5036" t="s">
        <v>24</v>
      </c>
      <c r="I265" s="5036" t="s">
        <v>754</v>
      </c>
    </row>
    <row customHeight="1" ht="11.25">
      <c r="A266" s="5036" t="s">
        <v>2168</v>
      </c>
      <c r="B266" s="5036" t="s">
        <v>14</v>
      </c>
      <c r="C266" s="5036" t="s">
        <v>2825</v>
      </c>
      <c r="D266" s="5036" t="s">
        <v>2826</v>
      </c>
      <c r="E266" s="5036" t="s">
        <v>2827</v>
      </c>
      <c r="F266" s="5036" t="s">
        <v>2246</v>
      </c>
      <c r="G266" s="5036" t="s">
        <v>2828</v>
      </c>
      <c r="H266" s="5036" t="s">
        <v>24</v>
      </c>
      <c r="I266" s="5036" t="s">
        <v>754</v>
      </c>
    </row>
    <row customHeight="1" ht="11.25">
      <c r="A267" s="5036" t="s">
        <v>2168</v>
      </c>
      <c r="B267" s="5036" t="s">
        <v>14</v>
      </c>
      <c r="C267" s="5036" t="s">
        <v>2829</v>
      </c>
      <c r="D267" s="5036" t="s">
        <v>2207</v>
      </c>
      <c r="E267" s="5036" t="s">
        <v>2208</v>
      </c>
      <c r="F267" s="5036" t="s">
        <v>2830</v>
      </c>
      <c r="G267" s="5036" t="s">
        <v>2831</v>
      </c>
      <c r="H267" s="5036" t="s">
        <v>24</v>
      </c>
      <c r="I267" s="5036" t="s">
        <v>754</v>
      </c>
    </row>
    <row customHeight="1" ht="11.25">
      <c r="A268" s="5036" t="s">
        <v>2168</v>
      </c>
      <c r="B268" s="5036" t="s">
        <v>14</v>
      </c>
      <c r="C268" s="5036" t="s">
        <v>2206</v>
      </c>
      <c r="D268" s="5036" t="s">
        <v>2207</v>
      </c>
      <c r="E268" s="5036" t="s">
        <v>2208</v>
      </c>
      <c r="F268" s="5036" t="s">
        <v>2209</v>
      </c>
      <c r="G268" s="5036" t="s">
        <v>24</v>
      </c>
      <c r="H268" s="5036" t="s">
        <v>24</v>
      </c>
      <c r="I268" s="5036" t="s">
        <v>754</v>
      </c>
    </row>
    <row customHeight="1" ht="11.25">
      <c r="A269" s="5036" t="s">
        <v>2168</v>
      </c>
      <c r="B269" s="5036" t="s">
        <v>14</v>
      </c>
      <c r="C269" s="5036" t="s">
        <v>2210</v>
      </c>
      <c r="D269" s="5036" t="s">
        <v>2211</v>
      </c>
      <c r="E269" s="5036" t="s">
        <v>2212</v>
      </c>
      <c r="F269" s="5036" t="s">
        <v>2184</v>
      </c>
      <c r="G269" s="5036" t="s">
        <v>2213</v>
      </c>
      <c r="H269" s="5036" t="s">
        <v>24</v>
      </c>
      <c r="I269" s="5036" t="s">
        <v>754</v>
      </c>
    </row>
    <row customHeight="1" ht="11.25">
      <c r="A270" s="5036" t="s">
        <v>2168</v>
      </c>
      <c r="B270" s="5036" t="s">
        <v>14</v>
      </c>
      <c r="C270" s="5036" t="s">
        <v>2223</v>
      </c>
      <c r="D270" s="5036" t="s">
        <v>2224</v>
      </c>
      <c r="E270" s="5036" t="s">
        <v>2225</v>
      </c>
      <c r="F270" s="5036" t="s">
        <v>2226</v>
      </c>
      <c r="G270" s="5036" t="s">
        <v>2227</v>
      </c>
      <c r="H270" s="5036" t="s">
        <v>24</v>
      </c>
      <c r="I270" s="5036" t="s">
        <v>754</v>
      </c>
    </row>
    <row customHeight="1" ht="11.25">
      <c r="A271" s="5036" t="s">
        <v>2168</v>
      </c>
      <c r="B271" s="5036" t="s">
        <v>14</v>
      </c>
      <c r="C271" s="5036" t="s">
        <v>2232</v>
      </c>
      <c r="D271" s="5036" t="s">
        <v>2233</v>
      </c>
      <c r="E271" s="5036" t="s">
        <v>2234</v>
      </c>
      <c r="F271" s="5036" t="s">
        <v>2222</v>
      </c>
      <c r="G271" s="5036" t="s">
        <v>24</v>
      </c>
      <c r="H271" s="5036" t="s">
        <v>24</v>
      </c>
      <c r="I271" s="5036" t="s">
        <v>754</v>
      </c>
    </row>
    <row customHeight="1" ht="11.25">
      <c r="A272" s="5036" t="s">
        <v>2168</v>
      </c>
      <c r="B272" s="5036" t="s">
        <v>14</v>
      </c>
      <c r="C272" s="5036" t="s">
        <v>2235</v>
      </c>
      <c r="D272" s="5036" t="s">
        <v>2236</v>
      </c>
      <c r="E272" s="5036" t="s">
        <v>2237</v>
      </c>
      <c r="F272" s="5036" t="s">
        <v>2238</v>
      </c>
      <c r="G272" s="5036" t="s">
        <v>24</v>
      </c>
      <c r="H272" s="5036" t="s">
        <v>24</v>
      </c>
      <c r="I272" s="5036" t="s">
        <v>754</v>
      </c>
    </row>
    <row customHeight="1" ht="11.25">
      <c r="A273" s="5036" t="s">
        <v>2168</v>
      </c>
      <c r="B273" s="5036" t="s">
        <v>14</v>
      </c>
      <c r="C273" s="5036" t="s">
        <v>2832</v>
      </c>
      <c r="D273" s="5036" t="s">
        <v>2833</v>
      </c>
      <c r="E273" s="5036" t="s">
        <v>2834</v>
      </c>
      <c r="F273" s="5036" t="s">
        <v>2329</v>
      </c>
      <c r="G273" s="5036" t="s">
        <v>2835</v>
      </c>
      <c r="H273" s="5036" t="s">
        <v>24</v>
      </c>
      <c r="I273" s="5036" t="s">
        <v>754</v>
      </c>
    </row>
    <row customHeight="1" ht="11.25">
      <c r="A274" s="5036" t="s">
        <v>2168</v>
      </c>
      <c r="B274" s="5036" t="s">
        <v>14</v>
      </c>
      <c r="C274" s="5036" t="s">
        <v>2836</v>
      </c>
      <c r="D274" s="5036" t="s">
        <v>2837</v>
      </c>
      <c r="E274" s="5036" t="s">
        <v>2838</v>
      </c>
      <c r="F274" s="5036" t="s">
        <v>2259</v>
      </c>
      <c r="G274" s="5036" t="s">
        <v>24</v>
      </c>
      <c r="H274" s="5036" t="s">
        <v>24</v>
      </c>
      <c r="I274" s="5036" t="s">
        <v>754</v>
      </c>
    </row>
    <row customHeight="1" ht="11.25">
      <c r="A275" s="5036" t="s">
        <v>2168</v>
      </c>
      <c r="B275" s="5036" t="s">
        <v>14</v>
      </c>
      <c r="C275" s="5036" t="s">
        <v>2260</v>
      </c>
      <c r="D275" s="5036" t="s">
        <v>2261</v>
      </c>
      <c r="E275" s="5036" t="s">
        <v>2262</v>
      </c>
      <c r="F275" s="5036" t="s">
        <v>50</v>
      </c>
      <c r="G275" s="5036" t="s">
        <v>2263</v>
      </c>
      <c r="H275" s="5036" t="s">
        <v>24</v>
      </c>
      <c r="I275" s="5036" t="s">
        <v>754</v>
      </c>
    </row>
    <row customHeight="1" ht="11.25">
      <c r="A276" s="5036" t="s">
        <v>2168</v>
      </c>
      <c r="B276" s="5036" t="s">
        <v>14</v>
      </c>
      <c r="C276" s="5036" t="s">
        <v>2268</v>
      </c>
      <c r="D276" s="5036" t="s">
        <v>2269</v>
      </c>
      <c r="E276" s="5036" t="s">
        <v>2270</v>
      </c>
      <c r="F276" s="5036" t="s">
        <v>2254</v>
      </c>
      <c r="G276" s="5036" t="s">
        <v>24</v>
      </c>
      <c r="H276" s="5036" t="s">
        <v>24</v>
      </c>
      <c r="I276" s="5036" t="s">
        <v>754</v>
      </c>
    </row>
    <row customHeight="1" ht="11.25">
      <c r="A277" s="5036" t="s">
        <v>2168</v>
      </c>
      <c r="B277" s="5036" t="s">
        <v>14</v>
      </c>
      <c r="C277" s="5036" t="s">
        <v>2288</v>
      </c>
      <c r="D277" s="5036" t="s">
        <v>2289</v>
      </c>
      <c r="E277" s="5036" t="s">
        <v>2290</v>
      </c>
      <c r="F277" s="5036" t="s">
        <v>2291</v>
      </c>
      <c r="G277" s="5036" t="s">
        <v>24</v>
      </c>
      <c r="H277" s="5036" t="s">
        <v>24</v>
      </c>
      <c r="I277" s="5036" t="s">
        <v>754</v>
      </c>
    </row>
    <row customHeight="1" ht="11.25">
      <c r="A278" s="5036" t="s">
        <v>2168</v>
      </c>
      <c r="B278" s="5036" t="s">
        <v>14</v>
      </c>
      <c r="C278" s="5036" t="s">
        <v>2296</v>
      </c>
      <c r="D278" s="5036" t="s">
        <v>2297</v>
      </c>
      <c r="E278" s="5036" t="s">
        <v>2298</v>
      </c>
      <c r="F278" s="5036" t="s">
        <v>2299</v>
      </c>
      <c r="G278" s="5036" t="s">
        <v>2300</v>
      </c>
      <c r="H278" s="5036" t="s">
        <v>24</v>
      </c>
      <c r="I278" s="5036" t="s">
        <v>754</v>
      </c>
    </row>
    <row customHeight="1" ht="11.25">
      <c r="A279" s="5036" t="s">
        <v>2168</v>
      </c>
      <c r="B279" s="5036" t="s">
        <v>14</v>
      </c>
      <c r="C279" s="5036" t="s">
        <v>2839</v>
      </c>
      <c r="D279" s="5036" t="s">
        <v>2840</v>
      </c>
      <c r="E279" s="5036" t="s">
        <v>2230</v>
      </c>
      <c r="F279" s="5036" t="s">
        <v>2184</v>
      </c>
      <c r="G279" s="5036" t="s">
        <v>2841</v>
      </c>
      <c r="H279" s="5036" t="s">
        <v>24</v>
      </c>
      <c r="I279" s="5036" t="s">
        <v>754</v>
      </c>
    </row>
    <row customHeight="1" ht="11.25">
      <c r="A280" s="5036" t="s">
        <v>2168</v>
      </c>
      <c r="B280" s="5036" t="s">
        <v>14</v>
      </c>
      <c r="C280" s="5036" t="s">
        <v>2313</v>
      </c>
      <c r="D280" s="5036" t="s">
        <v>2314</v>
      </c>
      <c r="E280" s="5036" t="s">
        <v>2315</v>
      </c>
      <c r="F280" s="5036" t="s">
        <v>2316</v>
      </c>
      <c r="G280" s="5036" t="s">
        <v>24</v>
      </c>
      <c r="H280" s="5036" t="s">
        <v>24</v>
      </c>
      <c r="I280" s="5036" t="s">
        <v>754</v>
      </c>
    </row>
    <row customHeight="1" ht="11.25">
      <c r="A281" s="5036" t="s">
        <v>2168</v>
      </c>
      <c r="B281" s="5036" t="s">
        <v>14</v>
      </c>
      <c r="C281" s="5036" t="s">
        <v>2321</v>
      </c>
      <c r="D281" s="5036" t="s">
        <v>2322</v>
      </c>
      <c r="E281" s="5036" t="s">
        <v>2323</v>
      </c>
      <c r="F281" s="5036" t="s">
        <v>2324</v>
      </c>
      <c r="G281" s="5036" t="s">
        <v>2325</v>
      </c>
      <c r="H281" s="5036" t="s">
        <v>24</v>
      </c>
      <c r="I281" s="5036" t="s">
        <v>754</v>
      </c>
    </row>
    <row customHeight="1" ht="11.25">
      <c r="A282" s="5036" t="s">
        <v>2168</v>
      </c>
      <c r="B282" s="5036" t="s">
        <v>14</v>
      </c>
      <c r="C282" s="5036" t="s">
        <v>2330</v>
      </c>
      <c r="D282" s="5036" t="s">
        <v>2331</v>
      </c>
      <c r="E282" s="5036" t="s">
        <v>2332</v>
      </c>
      <c r="F282" s="5036" t="s">
        <v>2324</v>
      </c>
      <c r="G282" s="5036" t="s">
        <v>2333</v>
      </c>
      <c r="H282" s="5036" t="s">
        <v>24</v>
      </c>
      <c r="I282" s="5036" t="s">
        <v>754</v>
      </c>
    </row>
    <row customHeight="1" ht="11.25">
      <c r="A283" s="5036" t="s">
        <v>2168</v>
      </c>
      <c r="B283" s="5036" t="s">
        <v>14</v>
      </c>
      <c r="C283" s="5036" t="s">
        <v>2842</v>
      </c>
      <c r="D283" s="5036" t="s">
        <v>2843</v>
      </c>
      <c r="E283" s="5036" t="s">
        <v>2844</v>
      </c>
      <c r="F283" s="5036" t="s">
        <v>2254</v>
      </c>
      <c r="G283" s="5036" t="s">
        <v>24</v>
      </c>
      <c r="H283" s="5036" t="s">
        <v>24</v>
      </c>
      <c r="I283" s="5036" t="s">
        <v>754</v>
      </c>
    </row>
    <row customHeight="1" ht="11.25">
      <c r="A284" s="5036" t="s">
        <v>2168</v>
      </c>
      <c r="B284" s="5036" t="s">
        <v>14</v>
      </c>
      <c r="C284" s="5036" t="s">
        <v>2334</v>
      </c>
      <c r="D284" s="5036" t="s">
        <v>2335</v>
      </c>
      <c r="E284" s="5036" t="s">
        <v>2336</v>
      </c>
      <c r="F284" s="5036" t="s">
        <v>2196</v>
      </c>
      <c r="G284" s="5036" t="s">
        <v>24</v>
      </c>
      <c r="H284" s="5036" t="s">
        <v>24</v>
      </c>
      <c r="I284" s="5036" t="s">
        <v>754</v>
      </c>
    </row>
    <row customHeight="1" ht="11.25">
      <c r="A285" s="5036" t="s">
        <v>2168</v>
      </c>
      <c r="B285" s="5036" t="s">
        <v>14</v>
      </c>
      <c r="C285" s="5036" t="s">
        <v>2337</v>
      </c>
      <c r="D285" s="5036" t="s">
        <v>2338</v>
      </c>
      <c r="E285" s="5036" t="s">
        <v>2339</v>
      </c>
      <c r="F285" s="5036" t="s">
        <v>2196</v>
      </c>
      <c r="G285" s="5036" t="s">
        <v>24</v>
      </c>
      <c r="H285" s="5036" t="s">
        <v>24</v>
      </c>
      <c r="I285" s="5036" t="s">
        <v>754</v>
      </c>
    </row>
    <row customHeight="1" ht="11.25">
      <c r="A286" s="5036" t="s">
        <v>2168</v>
      </c>
      <c r="B286" s="5036" t="s">
        <v>14</v>
      </c>
      <c r="C286" s="5036" t="s">
        <v>2340</v>
      </c>
      <c r="D286" s="5036" t="s">
        <v>2341</v>
      </c>
      <c r="E286" s="5036" t="s">
        <v>2342</v>
      </c>
      <c r="F286" s="5036" t="s">
        <v>2226</v>
      </c>
      <c r="G286" s="5036" t="s">
        <v>24</v>
      </c>
      <c r="H286" s="5036" t="s">
        <v>24</v>
      </c>
      <c r="I286" s="5036" t="s">
        <v>754</v>
      </c>
    </row>
    <row customHeight="1" ht="11.25">
      <c r="A287" s="5036" t="s">
        <v>2168</v>
      </c>
      <c r="B287" s="5036" t="s">
        <v>14</v>
      </c>
      <c r="C287" s="5036" t="s">
        <v>2343</v>
      </c>
      <c r="D287" s="5036" t="s">
        <v>2344</v>
      </c>
      <c r="E287" s="5036" t="s">
        <v>2345</v>
      </c>
      <c r="F287" s="5036" t="s">
        <v>2346</v>
      </c>
      <c r="G287" s="5036" t="s">
        <v>2347</v>
      </c>
      <c r="H287" s="5036" t="s">
        <v>24</v>
      </c>
      <c r="I287" s="5036" t="s">
        <v>754</v>
      </c>
    </row>
    <row customHeight="1" ht="11.25">
      <c r="A288" s="5036" t="s">
        <v>2168</v>
      </c>
      <c r="B288" s="5036" t="s">
        <v>14</v>
      </c>
      <c r="C288" s="5036" t="s">
        <v>2348</v>
      </c>
      <c r="D288" s="5036" t="s">
        <v>2349</v>
      </c>
      <c r="E288" s="5036" t="s">
        <v>2350</v>
      </c>
      <c r="F288" s="5036" t="s">
        <v>2346</v>
      </c>
      <c r="G288" s="5036" t="s">
        <v>2351</v>
      </c>
      <c r="H288" s="5036" t="s">
        <v>24</v>
      </c>
      <c r="I288" s="5036" t="s">
        <v>754</v>
      </c>
    </row>
    <row customHeight="1" ht="11.25">
      <c r="A289" s="5036" t="s">
        <v>2168</v>
      </c>
      <c r="B289" s="5036" t="s">
        <v>14</v>
      </c>
      <c r="C289" s="5036" t="s">
        <v>2355</v>
      </c>
      <c r="D289" s="5036" t="s">
        <v>2356</v>
      </c>
      <c r="E289" s="5036" t="s">
        <v>2357</v>
      </c>
      <c r="F289" s="5036" t="s">
        <v>2238</v>
      </c>
      <c r="G289" s="5036" t="s">
        <v>24</v>
      </c>
      <c r="H289" s="5036" t="s">
        <v>24</v>
      </c>
      <c r="I289" s="5036" t="s">
        <v>754</v>
      </c>
    </row>
    <row customHeight="1" ht="11.25">
      <c r="A290" s="5036" t="s">
        <v>2168</v>
      </c>
      <c r="B290" s="5036" t="s">
        <v>14</v>
      </c>
      <c r="C290" s="5036" t="s">
        <v>2358</v>
      </c>
      <c r="D290" s="5036" t="s">
        <v>2359</v>
      </c>
      <c r="E290" s="5036" t="s">
        <v>2360</v>
      </c>
      <c r="F290" s="5036" t="s">
        <v>2226</v>
      </c>
      <c r="G290" s="5036" t="s">
        <v>2361</v>
      </c>
      <c r="H290" s="5036" t="s">
        <v>24</v>
      </c>
      <c r="I290" s="5036" t="s">
        <v>754</v>
      </c>
    </row>
    <row customHeight="1" ht="11.25">
      <c r="A291" s="5036" t="s">
        <v>2168</v>
      </c>
      <c r="B291" s="5036" t="s">
        <v>14</v>
      </c>
      <c r="C291" s="5036" t="s">
        <v>2369</v>
      </c>
      <c r="D291" s="5036" t="s">
        <v>2370</v>
      </c>
      <c r="E291" s="5036" t="s">
        <v>2371</v>
      </c>
      <c r="F291" s="5036" t="s">
        <v>2184</v>
      </c>
      <c r="G291" s="5036" t="s">
        <v>2372</v>
      </c>
      <c r="H291" s="5036" t="s">
        <v>24</v>
      </c>
      <c r="I291" s="5036" t="s">
        <v>754</v>
      </c>
    </row>
    <row customHeight="1" ht="11.25">
      <c r="A292" s="5036" t="s">
        <v>2168</v>
      </c>
      <c r="B292" s="5036" t="s">
        <v>14</v>
      </c>
      <c r="C292" s="5036" t="s">
        <v>2373</v>
      </c>
      <c r="D292" s="5036" t="s">
        <v>2374</v>
      </c>
      <c r="E292" s="5036" t="s">
        <v>2375</v>
      </c>
      <c r="F292" s="5036" t="s">
        <v>2376</v>
      </c>
      <c r="G292" s="5036" t="s">
        <v>24</v>
      </c>
      <c r="H292" s="5036" t="s">
        <v>24</v>
      </c>
      <c r="I292" s="5036" t="s">
        <v>754</v>
      </c>
    </row>
    <row customHeight="1" ht="11.25">
      <c r="A293" s="5036" t="s">
        <v>2168</v>
      </c>
      <c r="B293" s="5036" t="s">
        <v>14</v>
      </c>
      <c r="C293" s="5036" t="s">
        <v>2377</v>
      </c>
      <c r="D293" s="5036" t="s">
        <v>2378</v>
      </c>
      <c r="E293" s="5036" t="s">
        <v>2379</v>
      </c>
      <c r="F293" s="5036" t="s">
        <v>2324</v>
      </c>
      <c r="G293" s="5036" t="s">
        <v>24</v>
      </c>
      <c r="H293" s="5036" t="s">
        <v>24</v>
      </c>
      <c r="I293" s="5036" t="s">
        <v>754</v>
      </c>
    </row>
    <row customHeight="1" ht="11.25">
      <c r="A294" s="5036" t="s">
        <v>2168</v>
      </c>
      <c r="B294" s="5036" t="s">
        <v>14</v>
      </c>
      <c r="C294" s="5036" t="s">
        <v>2380</v>
      </c>
      <c r="D294" s="5036" t="s">
        <v>2381</v>
      </c>
      <c r="E294" s="5036" t="s">
        <v>2382</v>
      </c>
      <c r="F294" s="5036" t="s">
        <v>2383</v>
      </c>
      <c r="G294" s="5036" t="s">
        <v>24</v>
      </c>
      <c r="H294" s="5036" t="s">
        <v>24</v>
      </c>
      <c r="I294" s="5036" t="s">
        <v>754</v>
      </c>
    </row>
    <row customHeight="1" ht="11.25">
      <c r="A295" s="5036" t="s">
        <v>2168</v>
      </c>
      <c r="B295" s="5036" t="s">
        <v>14</v>
      </c>
      <c r="C295" s="5036" t="s">
        <v>2384</v>
      </c>
      <c r="D295" s="5036" t="s">
        <v>2385</v>
      </c>
      <c r="E295" s="5036" t="s">
        <v>2386</v>
      </c>
      <c r="F295" s="5036" t="s">
        <v>2324</v>
      </c>
      <c r="G295" s="5036" t="s">
        <v>24</v>
      </c>
      <c r="H295" s="5036" t="s">
        <v>24</v>
      </c>
      <c r="I295" s="5036" t="s">
        <v>754</v>
      </c>
    </row>
    <row customHeight="1" ht="11.25">
      <c r="A296" s="5036" t="s">
        <v>2168</v>
      </c>
      <c r="B296" s="5036" t="s">
        <v>14</v>
      </c>
      <c r="C296" s="5036" t="s">
        <v>2387</v>
      </c>
      <c r="D296" s="5036" t="s">
        <v>2388</v>
      </c>
      <c r="E296" s="5036" t="s">
        <v>2389</v>
      </c>
      <c r="F296" s="5036" t="s">
        <v>2390</v>
      </c>
      <c r="G296" s="5036" t="s">
        <v>24</v>
      </c>
      <c r="H296" s="5036" t="s">
        <v>24</v>
      </c>
      <c r="I296" s="5036" t="s">
        <v>754</v>
      </c>
    </row>
    <row customHeight="1" ht="11.25">
      <c r="A297" s="5036" t="s">
        <v>2168</v>
      </c>
      <c r="B297" s="5036" t="s">
        <v>14</v>
      </c>
      <c r="C297" s="5036" t="s">
        <v>2391</v>
      </c>
      <c r="D297" s="5036" t="s">
        <v>2392</v>
      </c>
      <c r="E297" s="5036" t="s">
        <v>2393</v>
      </c>
      <c r="F297" s="5036" t="s">
        <v>2176</v>
      </c>
      <c r="G297" s="5036" t="s">
        <v>24</v>
      </c>
      <c r="H297" s="5036" t="s">
        <v>24</v>
      </c>
      <c r="I297" s="5036" t="s">
        <v>754</v>
      </c>
    </row>
    <row customHeight="1" ht="11.25">
      <c r="A298" s="5036" t="s">
        <v>2168</v>
      </c>
      <c r="B298" s="5036" t="s">
        <v>14</v>
      </c>
      <c r="C298" s="5036" t="s">
        <v>2394</v>
      </c>
      <c r="D298" s="5036" t="s">
        <v>2395</v>
      </c>
      <c r="E298" s="5036" t="s">
        <v>2396</v>
      </c>
      <c r="F298" s="5036" t="s">
        <v>2397</v>
      </c>
      <c r="G298" s="5036" t="s">
        <v>24</v>
      </c>
      <c r="H298" s="5036" t="s">
        <v>24</v>
      </c>
      <c r="I298" s="5036" t="s">
        <v>754</v>
      </c>
    </row>
    <row customHeight="1" ht="11.25">
      <c r="A299" s="5036" t="s">
        <v>2168</v>
      </c>
      <c r="B299" s="5036" t="s">
        <v>14</v>
      </c>
      <c r="C299" s="5036" t="s">
        <v>2398</v>
      </c>
      <c r="D299" s="5036" t="s">
        <v>2399</v>
      </c>
      <c r="E299" s="5036" t="s">
        <v>2400</v>
      </c>
      <c r="F299" s="5036" t="s">
        <v>2176</v>
      </c>
      <c r="G299" s="5036" t="s">
        <v>2401</v>
      </c>
      <c r="H299" s="5036" t="s">
        <v>24</v>
      </c>
      <c r="I299" s="5036" t="s">
        <v>754</v>
      </c>
    </row>
    <row customHeight="1" ht="11.25">
      <c r="A300" s="5036" t="s">
        <v>2168</v>
      </c>
      <c r="B300" s="5036" t="s">
        <v>14</v>
      </c>
      <c r="C300" s="5036" t="s">
        <v>2406</v>
      </c>
      <c r="D300" s="5036" t="s">
        <v>2407</v>
      </c>
      <c r="E300" s="5036" t="s">
        <v>2408</v>
      </c>
      <c r="F300" s="5036" t="s">
        <v>2176</v>
      </c>
      <c r="G300" s="5036" t="s">
        <v>2401</v>
      </c>
      <c r="H300" s="5036" t="s">
        <v>24</v>
      </c>
      <c r="I300" s="5036" t="s">
        <v>754</v>
      </c>
    </row>
    <row customHeight="1" ht="11.25">
      <c r="A301" s="5036" t="s">
        <v>2168</v>
      </c>
      <c r="B301" s="5036" t="s">
        <v>14</v>
      </c>
      <c r="C301" s="5036" t="s">
        <v>2409</v>
      </c>
      <c r="D301" s="5036" t="s">
        <v>2410</v>
      </c>
      <c r="E301" s="5036" t="s">
        <v>2411</v>
      </c>
      <c r="F301" s="5036" t="s">
        <v>2238</v>
      </c>
      <c r="G301" s="5036" t="s">
        <v>24</v>
      </c>
      <c r="H301" s="5036" t="s">
        <v>24</v>
      </c>
      <c r="I301" s="5036" t="s">
        <v>754</v>
      </c>
    </row>
    <row customHeight="1" ht="11.25">
      <c r="A302" s="5036" t="s">
        <v>2168</v>
      </c>
      <c r="B302" s="5036" t="s">
        <v>14</v>
      </c>
      <c r="C302" s="5036" t="s">
        <v>2412</v>
      </c>
      <c r="D302" s="5036" t="s">
        <v>45</v>
      </c>
      <c r="E302" s="5036" t="s">
        <v>48</v>
      </c>
      <c r="F302" s="5036" t="s">
        <v>50</v>
      </c>
      <c r="G302" s="5036" t="s">
        <v>2413</v>
      </c>
      <c r="H302" s="5036" t="s">
        <v>24</v>
      </c>
      <c r="I302" s="5036" t="s">
        <v>754</v>
      </c>
    </row>
    <row customHeight="1" ht="11.25">
      <c r="A303" s="5036" t="s">
        <v>2168</v>
      </c>
      <c r="B303" s="5036" t="s">
        <v>14</v>
      </c>
      <c r="C303" s="5036" t="s">
        <v>2845</v>
      </c>
      <c r="D303" s="5036" t="s">
        <v>2846</v>
      </c>
      <c r="E303" s="5036" t="s">
        <v>2847</v>
      </c>
      <c r="F303" s="5036" t="s">
        <v>2184</v>
      </c>
      <c r="G303" s="5036" t="s">
        <v>24</v>
      </c>
      <c r="H303" s="5036" t="s">
        <v>24</v>
      </c>
      <c r="I303" s="5036" t="s">
        <v>754</v>
      </c>
    </row>
    <row customHeight="1" ht="11.25">
      <c r="A304" s="5036" t="s">
        <v>2168</v>
      </c>
      <c r="B304" s="5036" t="s">
        <v>14</v>
      </c>
      <c r="C304" s="5036" t="s">
        <v>2848</v>
      </c>
      <c r="D304" s="5036" t="s">
        <v>2849</v>
      </c>
      <c r="E304" s="5036" t="s">
        <v>2850</v>
      </c>
      <c r="F304" s="5036" t="s">
        <v>2184</v>
      </c>
      <c r="G304" s="5036" t="s">
        <v>24</v>
      </c>
      <c r="H304" s="5036" t="s">
        <v>24</v>
      </c>
      <c r="I304" s="5036" t="s">
        <v>754</v>
      </c>
    </row>
    <row customHeight="1" ht="11.25">
      <c r="A305" s="5036" t="s">
        <v>2168</v>
      </c>
      <c r="B305" s="5036" t="s">
        <v>14</v>
      </c>
      <c r="C305" s="5036" t="s">
        <v>2417</v>
      </c>
      <c r="D305" s="5036" t="s">
        <v>2418</v>
      </c>
      <c r="E305" s="5036" t="s">
        <v>2419</v>
      </c>
      <c r="F305" s="5036" t="s">
        <v>2176</v>
      </c>
      <c r="G305" s="5036" t="s">
        <v>2420</v>
      </c>
      <c r="H305" s="5036" t="s">
        <v>24</v>
      </c>
      <c r="I305" s="5036" t="s">
        <v>754</v>
      </c>
    </row>
    <row customHeight="1" ht="11.25">
      <c r="A306" s="5036" t="s">
        <v>2168</v>
      </c>
      <c r="B306" s="5036" t="s">
        <v>14</v>
      </c>
      <c r="C306" s="5036" t="s">
        <v>2421</v>
      </c>
      <c r="D306" s="5036" t="s">
        <v>2422</v>
      </c>
      <c r="E306" s="5036" t="s">
        <v>2423</v>
      </c>
      <c r="F306" s="5036" t="s">
        <v>2424</v>
      </c>
      <c r="G306" s="5036" t="s">
        <v>24</v>
      </c>
      <c r="H306" s="5036" t="s">
        <v>2425</v>
      </c>
      <c r="I306" s="5036" t="s">
        <v>754</v>
      </c>
    </row>
    <row customHeight="1" ht="11.25">
      <c r="A307" s="5036" t="s">
        <v>2168</v>
      </c>
      <c r="B307" s="5036" t="s">
        <v>14</v>
      </c>
      <c r="C307" s="5036" t="s">
        <v>2426</v>
      </c>
      <c r="D307" s="5036" t="s">
        <v>2427</v>
      </c>
      <c r="E307" s="5036" t="s">
        <v>2428</v>
      </c>
      <c r="F307" s="5036" t="s">
        <v>2383</v>
      </c>
      <c r="G307" s="5036" t="s">
        <v>24</v>
      </c>
      <c r="H307" s="5036" t="s">
        <v>24</v>
      </c>
      <c r="I307" s="5036" t="s">
        <v>754</v>
      </c>
    </row>
    <row customHeight="1" ht="11.25">
      <c r="A308" s="5036" t="s">
        <v>2168</v>
      </c>
      <c r="B308" s="5036" t="s">
        <v>14</v>
      </c>
      <c r="C308" s="5036" t="s">
        <v>2429</v>
      </c>
      <c r="D308" s="5036" t="s">
        <v>2430</v>
      </c>
      <c r="E308" s="5036" t="s">
        <v>2431</v>
      </c>
      <c r="F308" s="5036" t="s">
        <v>2432</v>
      </c>
      <c r="G308" s="5036" t="s">
        <v>24</v>
      </c>
      <c r="H308" s="5036" t="s">
        <v>24</v>
      </c>
      <c r="I308" s="5036" t="s">
        <v>754</v>
      </c>
    </row>
    <row customHeight="1" ht="11.25">
      <c r="A309" s="5036" t="s">
        <v>2168</v>
      </c>
      <c r="B309" s="5036" t="s">
        <v>14</v>
      </c>
      <c r="C309" s="5036" t="s">
        <v>2450</v>
      </c>
      <c r="D309" s="5036" t="s">
        <v>2451</v>
      </c>
      <c r="E309" s="5036" t="s">
        <v>2431</v>
      </c>
      <c r="F309" s="5036" t="s">
        <v>2329</v>
      </c>
      <c r="G309" s="5036" t="s">
        <v>24</v>
      </c>
      <c r="H309" s="5036" t="s">
        <v>24</v>
      </c>
      <c r="I309" s="5036" t="s">
        <v>754</v>
      </c>
    </row>
    <row customHeight="1" ht="11.25">
      <c r="A310" s="5036" t="s">
        <v>2168</v>
      </c>
      <c r="B310" s="5036" t="s">
        <v>14</v>
      </c>
      <c r="C310" s="5036" t="s">
        <v>2851</v>
      </c>
      <c r="D310" s="5036" t="s">
        <v>2852</v>
      </c>
      <c r="E310" s="5036" t="s">
        <v>2298</v>
      </c>
      <c r="F310" s="5036" t="s">
        <v>2853</v>
      </c>
      <c r="G310" s="5036" t="s">
        <v>24</v>
      </c>
      <c r="H310" s="5036" t="s">
        <v>24</v>
      </c>
      <c r="I310" s="5036" t="s">
        <v>754</v>
      </c>
    </row>
    <row customHeight="1" ht="11.25">
      <c r="A311" s="5036" t="s">
        <v>2168</v>
      </c>
      <c r="B311" s="5036" t="s">
        <v>14</v>
      </c>
      <c r="C311" s="5036" t="s">
        <v>2462</v>
      </c>
      <c r="D311" s="5036" t="s">
        <v>2463</v>
      </c>
      <c r="E311" s="5036" t="s">
        <v>2464</v>
      </c>
      <c r="F311" s="5036" t="s">
        <v>2226</v>
      </c>
      <c r="G311" s="5036" t="s">
        <v>24</v>
      </c>
      <c r="H311" s="5036" t="s">
        <v>24</v>
      </c>
      <c r="I311" s="5036" t="s">
        <v>754</v>
      </c>
    </row>
    <row customHeight="1" ht="11.25">
      <c r="A312" s="5036" t="s">
        <v>2168</v>
      </c>
      <c r="B312" s="5036" t="s">
        <v>14</v>
      </c>
      <c r="C312" s="5036" t="s">
        <v>2854</v>
      </c>
      <c r="D312" s="5036" t="s">
        <v>2855</v>
      </c>
      <c r="E312" s="5036" t="s">
        <v>2856</v>
      </c>
      <c r="F312" s="5036" t="s">
        <v>2242</v>
      </c>
      <c r="G312" s="5036" t="s">
        <v>2857</v>
      </c>
      <c r="H312" s="5036" t="s">
        <v>24</v>
      </c>
      <c r="I312" s="5036" t="s">
        <v>754</v>
      </c>
    </row>
    <row customHeight="1" ht="11.25">
      <c r="A313" s="5036" t="s">
        <v>2168</v>
      </c>
      <c r="B313" s="5036" t="s">
        <v>14</v>
      </c>
      <c r="C313" s="5036" t="s">
        <v>2469</v>
      </c>
      <c r="D313" s="5036" t="s">
        <v>2470</v>
      </c>
      <c r="E313" s="5036" t="s">
        <v>2471</v>
      </c>
      <c r="F313" s="5036" t="s">
        <v>2397</v>
      </c>
      <c r="G313" s="5036" t="s">
        <v>2472</v>
      </c>
      <c r="H313" s="5036" t="s">
        <v>24</v>
      </c>
      <c r="I313" s="5036" t="s">
        <v>754</v>
      </c>
    </row>
    <row customHeight="1" ht="11.25">
      <c r="A314" s="5036" t="s">
        <v>2168</v>
      </c>
      <c r="B314" s="5036" t="s">
        <v>14</v>
      </c>
      <c r="C314" s="5036" t="s">
        <v>2473</v>
      </c>
      <c r="D314" s="5036" t="s">
        <v>2474</v>
      </c>
      <c r="E314" s="5036" t="s">
        <v>2475</v>
      </c>
      <c r="F314" s="5036" t="s">
        <v>2476</v>
      </c>
      <c r="G314" s="5036" t="s">
        <v>2477</v>
      </c>
      <c r="H314" s="5036" t="s">
        <v>24</v>
      </c>
      <c r="I314" s="5036" t="s">
        <v>754</v>
      </c>
    </row>
    <row customHeight="1" ht="11.25">
      <c r="A315" s="5036" t="s">
        <v>2168</v>
      </c>
      <c r="B315" s="5036" t="s">
        <v>14</v>
      </c>
      <c r="C315" s="5036" t="s">
        <v>2478</v>
      </c>
      <c r="D315" s="5036" t="s">
        <v>2474</v>
      </c>
      <c r="E315" s="5036" t="s">
        <v>2475</v>
      </c>
      <c r="F315" s="5036" t="s">
        <v>2479</v>
      </c>
      <c r="G315" s="5036" t="s">
        <v>24</v>
      </c>
      <c r="H315" s="5036" t="s">
        <v>24</v>
      </c>
      <c r="I315" s="5036" t="s">
        <v>754</v>
      </c>
    </row>
    <row customHeight="1" ht="11.25">
      <c r="A316" s="5036" t="s">
        <v>2168</v>
      </c>
      <c r="B316" s="5036" t="s">
        <v>14</v>
      </c>
      <c r="C316" s="5036" t="s">
        <v>2483</v>
      </c>
      <c r="D316" s="5036" t="s">
        <v>2484</v>
      </c>
      <c r="E316" s="5036" t="s">
        <v>2171</v>
      </c>
      <c r="F316" s="5036" t="s">
        <v>2485</v>
      </c>
      <c r="G316" s="5036" t="s">
        <v>24</v>
      </c>
      <c r="H316" s="5036" t="s">
        <v>24</v>
      </c>
      <c r="I316" s="5036" t="s">
        <v>754</v>
      </c>
    </row>
    <row customHeight="1" ht="11.25">
      <c r="A317" s="5036" t="s">
        <v>2168</v>
      </c>
      <c r="B317" s="5036" t="s">
        <v>14</v>
      </c>
      <c r="C317" s="5036" t="s">
        <v>2486</v>
      </c>
      <c r="D317" s="5036" t="s">
        <v>2487</v>
      </c>
      <c r="E317" s="5036" t="s">
        <v>2171</v>
      </c>
      <c r="F317" s="5036" t="s">
        <v>2488</v>
      </c>
      <c r="G317" s="5036" t="s">
        <v>24</v>
      </c>
      <c r="H317" s="5036" t="s">
        <v>24</v>
      </c>
      <c r="I317" s="5036" t="s">
        <v>754</v>
      </c>
    </row>
    <row customHeight="1" ht="11.25">
      <c r="A318" s="5036" t="s">
        <v>2168</v>
      </c>
      <c r="B318" s="5036" t="s">
        <v>14</v>
      </c>
      <c r="C318" s="5036" t="s">
        <v>2489</v>
      </c>
      <c r="D318" s="5036" t="s">
        <v>2490</v>
      </c>
      <c r="E318" s="5036" t="s">
        <v>2171</v>
      </c>
      <c r="F318" s="5036" t="s">
        <v>2491</v>
      </c>
      <c r="G318" s="5036" t="s">
        <v>24</v>
      </c>
      <c r="H318" s="5036" t="s">
        <v>24</v>
      </c>
      <c r="I318" s="5036" t="s">
        <v>754</v>
      </c>
    </row>
    <row customHeight="1" ht="11.25">
      <c r="A319" s="5036" t="s">
        <v>2168</v>
      </c>
      <c r="B319" s="5036" t="s">
        <v>14</v>
      </c>
      <c r="C319" s="5036" t="s">
        <v>2492</v>
      </c>
      <c r="D319" s="5036" t="s">
        <v>2493</v>
      </c>
      <c r="E319" s="5036" t="s">
        <v>2171</v>
      </c>
      <c r="F319" s="5036" t="s">
        <v>2494</v>
      </c>
      <c r="G319" s="5036" t="s">
        <v>24</v>
      </c>
      <c r="H319" s="5036" t="s">
        <v>24</v>
      </c>
      <c r="I319" s="5036" t="s">
        <v>754</v>
      </c>
    </row>
    <row customHeight="1" ht="11.25">
      <c r="A320" s="5036" t="s">
        <v>2168</v>
      </c>
      <c r="B320" s="5036" t="s">
        <v>14</v>
      </c>
      <c r="C320" s="5036" t="s">
        <v>2495</v>
      </c>
      <c r="D320" s="5036" t="s">
        <v>2496</v>
      </c>
      <c r="E320" s="5036" t="s">
        <v>2171</v>
      </c>
      <c r="F320" s="5036" t="s">
        <v>2497</v>
      </c>
      <c r="G320" s="5036" t="s">
        <v>24</v>
      </c>
      <c r="H320" s="5036" t="s">
        <v>24</v>
      </c>
      <c r="I320" s="5036" t="s">
        <v>754</v>
      </c>
    </row>
    <row customHeight="1" ht="11.25">
      <c r="A321" s="5036" t="s">
        <v>2168</v>
      </c>
      <c r="B321" s="5036" t="s">
        <v>14</v>
      </c>
      <c r="C321" s="5036" t="s">
        <v>2498</v>
      </c>
      <c r="D321" s="5036" t="s">
        <v>2499</v>
      </c>
      <c r="E321" s="5036" t="s">
        <v>2171</v>
      </c>
      <c r="F321" s="5036" t="s">
        <v>2500</v>
      </c>
      <c r="G321" s="5036" t="s">
        <v>24</v>
      </c>
      <c r="H321" s="5036" t="s">
        <v>24</v>
      </c>
      <c r="I321" s="5036" t="s">
        <v>754</v>
      </c>
    </row>
    <row customHeight="1" ht="11.25">
      <c r="A322" s="5036" t="s">
        <v>2168</v>
      </c>
      <c r="B322" s="5036" t="s">
        <v>14</v>
      </c>
      <c r="C322" s="5036" t="s">
        <v>2501</v>
      </c>
      <c r="D322" s="5036" t="s">
        <v>2502</v>
      </c>
      <c r="E322" s="5036" t="s">
        <v>2171</v>
      </c>
      <c r="F322" s="5036" t="s">
        <v>2503</v>
      </c>
      <c r="G322" s="5036" t="s">
        <v>24</v>
      </c>
      <c r="H322" s="5036" t="s">
        <v>24</v>
      </c>
      <c r="I322" s="5036" t="s">
        <v>754</v>
      </c>
    </row>
    <row customHeight="1" ht="11.25">
      <c r="A323" s="5036" t="s">
        <v>2168</v>
      </c>
      <c r="B323" s="5036" t="s">
        <v>14</v>
      </c>
      <c r="C323" s="5036" t="s">
        <v>2504</v>
      </c>
      <c r="D323" s="5036" t="s">
        <v>2505</v>
      </c>
      <c r="E323" s="5036" t="s">
        <v>2171</v>
      </c>
      <c r="F323" s="5036" t="s">
        <v>2506</v>
      </c>
      <c r="G323" s="5036" t="s">
        <v>24</v>
      </c>
      <c r="H323" s="5036" t="s">
        <v>24</v>
      </c>
      <c r="I323" s="5036" t="s">
        <v>754</v>
      </c>
    </row>
    <row customHeight="1" ht="11.25">
      <c r="A324" s="5036" t="s">
        <v>2168</v>
      </c>
      <c r="B324" s="5036" t="s">
        <v>14</v>
      </c>
      <c r="C324" s="5036" t="s">
        <v>2507</v>
      </c>
      <c r="D324" s="5036" t="s">
        <v>2508</v>
      </c>
      <c r="E324" s="5036" t="s">
        <v>2171</v>
      </c>
      <c r="F324" s="5036" t="s">
        <v>2509</v>
      </c>
      <c r="G324" s="5036" t="s">
        <v>24</v>
      </c>
      <c r="H324" s="5036" t="s">
        <v>24</v>
      </c>
      <c r="I324" s="5036" t="s">
        <v>754</v>
      </c>
    </row>
    <row customHeight="1" ht="11.25">
      <c r="A325" s="5036" t="s">
        <v>2168</v>
      </c>
      <c r="B325" s="5036" t="s">
        <v>14</v>
      </c>
      <c r="C325" s="5036" t="s">
        <v>2510</v>
      </c>
      <c r="D325" s="5036" t="s">
        <v>2511</v>
      </c>
      <c r="E325" s="5036" t="s">
        <v>2171</v>
      </c>
      <c r="F325" s="5036" t="s">
        <v>2512</v>
      </c>
      <c r="G325" s="5036" t="s">
        <v>24</v>
      </c>
      <c r="H325" s="5036" t="s">
        <v>24</v>
      </c>
      <c r="I325" s="5036" t="s">
        <v>754</v>
      </c>
    </row>
    <row customHeight="1" ht="11.25">
      <c r="A326" s="5036" t="s">
        <v>2168</v>
      </c>
      <c r="B326" s="5036" t="s">
        <v>14</v>
      </c>
      <c r="C326" s="5036" t="s">
        <v>2858</v>
      </c>
      <c r="D326" s="5036" t="s">
        <v>2859</v>
      </c>
      <c r="E326" s="5036" t="s">
        <v>2315</v>
      </c>
      <c r="F326" s="5036" t="s">
        <v>2860</v>
      </c>
      <c r="G326" s="5036" t="s">
        <v>24</v>
      </c>
      <c r="H326" s="5036" t="s">
        <v>24</v>
      </c>
      <c r="I326" s="5036" t="s">
        <v>754</v>
      </c>
    </row>
    <row customHeight="1" ht="11.25">
      <c r="A327" s="5036" t="s">
        <v>2168</v>
      </c>
      <c r="B327" s="5036" t="s">
        <v>14</v>
      </c>
      <c r="C327" s="5036" t="s">
        <v>2513</v>
      </c>
      <c r="D327" s="5036" t="s">
        <v>2514</v>
      </c>
      <c r="E327" s="5036" t="s">
        <v>2515</v>
      </c>
      <c r="F327" s="5036" t="s">
        <v>2516</v>
      </c>
      <c r="G327" s="5036" t="s">
        <v>24</v>
      </c>
      <c r="H327" s="5036" t="s">
        <v>24</v>
      </c>
      <c r="I327" s="5036" t="s">
        <v>754</v>
      </c>
    </row>
    <row customHeight="1" ht="11.25">
      <c r="A328" s="5036" t="s">
        <v>2168</v>
      </c>
      <c r="B328" s="5036" t="s">
        <v>14</v>
      </c>
      <c r="C328" s="5036" t="s">
        <v>2517</v>
      </c>
      <c r="D328" s="5036" t="s">
        <v>2518</v>
      </c>
      <c r="E328" s="5036" t="s">
        <v>2515</v>
      </c>
      <c r="F328" s="5036" t="s">
        <v>2519</v>
      </c>
      <c r="G328" s="5036" t="s">
        <v>24</v>
      </c>
      <c r="H328" s="5036" t="s">
        <v>24</v>
      </c>
      <c r="I328" s="5036" t="s">
        <v>754</v>
      </c>
    </row>
    <row customHeight="1" ht="11.25">
      <c r="A329" s="5036" t="s">
        <v>2168</v>
      </c>
      <c r="B329" s="5036" t="s">
        <v>14</v>
      </c>
      <c r="C329" s="5036" t="s">
        <v>2523</v>
      </c>
      <c r="D329" s="5036" t="s">
        <v>2524</v>
      </c>
      <c r="E329" s="5036" t="s">
        <v>2515</v>
      </c>
      <c r="F329" s="5036" t="s">
        <v>2525</v>
      </c>
      <c r="G329" s="5036" t="s">
        <v>24</v>
      </c>
      <c r="H329" s="5036" t="s">
        <v>24</v>
      </c>
      <c r="I329" s="5036" t="s">
        <v>754</v>
      </c>
    </row>
    <row customHeight="1" ht="11.25">
      <c r="A330" s="5036" t="s">
        <v>2168</v>
      </c>
      <c r="B330" s="5036" t="s">
        <v>14</v>
      </c>
      <c r="C330" s="5036" t="s">
        <v>2526</v>
      </c>
      <c r="D330" s="5036" t="s">
        <v>2527</v>
      </c>
      <c r="E330" s="5036" t="s">
        <v>2528</v>
      </c>
      <c r="F330" s="5036" t="s">
        <v>2529</v>
      </c>
      <c r="G330" s="5036" t="s">
        <v>2530</v>
      </c>
      <c r="H330" s="5036" t="s">
        <v>24</v>
      </c>
      <c r="I330" s="5036" t="s">
        <v>754</v>
      </c>
    </row>
    <row customHeight="1" ht="11.25">
      <c r="A331" s="5036" t="s">
        <v>2168</v>
      </c>
      <c r="B331" s="5036" t="s">
        <v>14</v>
      </c>
      <c r="C331" s="5036" t="s">
        <v>2531</v>
      </c>
      <c r="D331" s="5036" t="s">
        <v>2532</v>
      </c>
      <c r="E331" s="5036" t="s">
        <v>2533</v>
      </c>
      <c r="F331" s="5036" t="s">
        <v>2274</v>
      </c>
      <c r="G331" s="5036" t="s">
        <v>24</v>
      </c>
      <c r="H331" s="5036" t="s">
        <v>2534</v>
      </c>
      <c r="I331" s="5036" t="s">
        <v>754</v>
      </c>
    </row>
    <row customHeight="1" ht="11.25">
      <c r="A332" s="5036" t="s">
        <v>2168</v>
      </c>
      <c r="B332" s="5036" t="s">
        <v>14</v>
      </c>
      <c r="C332" s="5036" t="s">
        <v>2535</v>
      </c>
      <c r="D332" s="5036" t="s">
        <v>2536</v>
      </c>
      <c r="E332" s="5036" t="s">
        <v>2537</v>
      </c>
      <c r="F332" s="5036" t="s">
        <v>2184</v>
      </c>
      <c r="G332" s="5036" t="s">
        <v>24</v>
      </c>
      <c r="H332" s="5036" t="s">
        <v>24</v>
      </c>
      <c r="I332" s="5036" t="s">
        <v>754</v>
      </c>
    </row>
    <row customHeight="1" ht="11.25">
      <c r="A333" s="5036" t="s">
        <v>2168</v>
      </c>
      <c r="B333" s="5036" t="s">
        <v>14</v>
      </c>
      <c r="C333" s="5036" t="s">
        <v>2541</v>
      </c>
      <c r="D333" s="5036" t="s">
        <v>2542</v>
      </c>
      <c r="E333" s="5036" t="s">
        <v>2543</v>
      </c>
      <c r="F333" s="5036" t="s">
        <v>2529</v>
      </c>
      <c r="G333" s="5036" t="s">
        <v>2530</v>
      </c>
      <c r="H333" s="5036" t="s">
        <v>24</v>
      </c>
      <c r="I333" s="5036" t="s">
        <v>754</v>
      </c>
    </row>
    <row customHeight="1" ht="11.25">
      <c r="A334" s="5036" t="s">
        <v>2168</v>
      </c>
      <c r="B334" s="5036" t="s">
        <v>14</v>
      </c>
      <c r="C334" s="5036" t="s">
        <v>2544</v>
      </c>
      <c r="D334" s="5036" t="s">
        <v>2545</v>
      </c>
      <c r="E334" s="5036" t="s">
        <v>2179</v>
      </c>
      <c r="F334" s="5036" t="s">
        <v>2546</v>
      </c>
      <c r="G334" s="5036" t="s">
        <v>24</v>
      </c>
      <c r="H334" s="5036" t="s">
        <v>24</v>
      </c>
      <c r="I334" s="5036" t="s">
        <v>754</v>
      </c>
    </row>
    <row customHeight="1" ht="11.25">
      <c r="A335" s="5036" t="s">
        <v>2168</v>
      </c>
      <c r="B335" s="5036" t="s">
        <v>14</v>
      </c>
      <c r="C335" s="5036" t="s">
        <v>2861</v>
      </c>
      <c r="D335" s="5036" t="s">
        <v>2862</v>
      </c>
      <c r="E335" s="5036" t="s">
        <v>2179</v>
      </c>
      <c r="F335" s="5036" t="s">
        <v>2863</v>
      </c>
      <c r="G335" s="5036" t="s">
        <v>24</v>
      </c>
      <c r="H335" s="5036" t="s">
        <v>24</v>
      </c>
      <c r="I335" s="5036" t="s">
        <v>754</v>
      </c>
    </row>
    <row customHeight="1" ht="11.25">
      <c r="A336" s="5036" t="s">
        <v>2168</v>
      </c>
      <c r="B336" s="5036" t="s">
        <v>14</v>
      </c>
      <c r="C336" s="5036" t="s">
        <v>2549</v>
      </c>
      <c r="D336" s="5036" t="s">
        <v>2550</v>
      </c>
      <c r="E336" s="5036" t="s">
        <v>2551</v>
      </c>
      <c r="F336" s="5036" t="s">
        <v>2552</v>
      </c>
      <c r="G336" s="5036" t="s">
        <v>24</v>
      </c>
      <c r="H336" s="5036" t="s">
        <v>24</v>
      </c>
      <c r="I336" s="5036" t="s">
        <v>754</v>
      </c>
    </row>
    <row customHeight="1" ht="11.25">
      <c r="A337" s="5036" t="s">
        <v>2168</v>
      </c>
      <c r="B337" s="5036" t="s">
        <v>14</v>
      </c>
      <c r="C337" s="5036" t="s">
        <v>2553</v>
      </c>
      <c r="D337" s="5036" t="s">
        <v>2550</v>
      </c>
      <c r="E337" s="5036" t="s">
        <v>2551</v>
      </c>
      <c r="F337" s="5036" t="s">
        <v>2554</v>
      </c>
      <c r="G337" s="5036" t="s">
        <v>2555</v>
      </c>
      <c r="H337" s="5036" t="s">
        <v>24</v>
      </c>
      <c r="I337" s="5036" t="s">
        <v>754</v>
      </c>
    </row>
    <row customHeight="1" ht="11.25">
      <c r="A338" s="5036" t="s">
        <v>2168</v>
      </c>
      <c r="B338" s="5036" t="s">
        <v>14</v>
      </c>
      <c r="C338" s="5036" t="s">
        <v>2864</v>
      </c>
      <c r="D338" s="5036" t="s">
        <v>2865</v>
      </c>
      <c r="E338" s="5036" t="s">
        <v>2866</v>
      </c>
      <c r="F338" s="5036" t="s">
        <v>2204</v>
      </c>
      <c r="G338" s="5036" t="s">
        <v>24</v>
      </c>
      <c r="H338" s="5036" t="s">
        <v>24</v>
      </c>
      <c r="I338" s="5036" t="s">
        <v>754</v>
      </c>
    </row>
    <row customHeight="1" ht="11.25">
      <c r="A339" s="5036" t="s">
        <v>2168</v>
      </c>
      <c r="B339" s="5036" t="s">
        <v>14</v>
      </c>
      <c r="C339" s="5036" t="s">
        <v>2564</v>
      </c>
      <c r="D339" s="5036" t="s">
        <v>2565</v>
      </c>
      <c r="E339" s="5036" t="s">
        <v>2566</v>
      </c>
      <c r="F339" s="5036" t="s">
        <v>2238</v>
      </c>
      <c r="G339" s="5036" t="s">
        <v>24</v>
      </c>
      <c r="H339" s="5036" t="s">
        <v>24</v>
      </c>
      <c r="I339" s="5036" t="s">
        <v>754</v>
      </c>
    </row>
    <row customHeight="1" ht="11.25">
      <c r="A340" s="5036" t="s">
        <v>2168</v>
      </c>
      <c r="B340" s="5036" t="s">
        <v>14</v>
      </c>
      <c r="C340" s="5036" t="s">
        <v>2567</v>
      </c>
      <c r="D340" s="5036" t="s">
        <v>2568</v>
      </c>
      <c r="E340" s="5036" t="s">
        <v>2569</v>
      </c>
      <c r="F340" s="5036" t="s">
        <v>2222</v>
      </c>
      <c r="G340" s="5036" t="s">
        <v>24</v>
      </c>
      <c r="H340" s="5036" t="s">
        <v>24</v>
      </c>
      <c r="I340" s="5036" t="s">
        <v>754</v>
      </c>
    </row>
    <row customHeight="1" ht="11.25">
      <c r="A341" s="5036" t="s">
        <v>2168</v>
      </c>
      <c r="B341" s="5036" t="s">
        <v>14</v>
      </c>
      <c r="C341" s="5036" t="s">
        <v>2570</v>
      </c>
      <c r="D341" s="5036" t="s">
        <v>2571</v>
      </c>
      <c r="E341" s="5036" t="s">
        <v>2572</v>
      </c>
      <c r="F341" s="5036" t="s">
        <v>2231</v>
      </c>
      <c r="G341" s="5036" t="s">
        <v>24</v>
      </c>
      <c r="H341" s="5036" t="s">
        <v>24</v>
      </c>
      <c r="I341" s="5036" t="s">
        <v>754</v>
      </c>
    </row>
    <row customHeight="1" ht="11.25">
      <c r="A342" s="5036" t="s">
        <v>2168</v>
      </c>
      <c r="B342" s="5036" t="s">
        <v>14</v>
      </c>
      <c r="C342" s="5036" t="s">
        <v>2867</v>
      </c>
      <c r="D342" s="5036" t="s">
        <v>2868</v>
      </c>
      <c r="E342" s="5036" t="s">
        <v>2869</v>
      </c>
      <c r="F342" s="5036" t="s">
        <v>2226</v>
      </c>
      <c r="G342" s="5036" t="s">
        <v>24</v>
      </c>
      <c r="H342" s="5036" t="s">
        <v>24</v>
      </c>
      <c r="I342" s="5036" t="s">
        <v>754</v>
      </c>
    </row>
    <row customHeight="1" ht="11.25">
      <c r="A343" s="5036" t="s">
        <v>2168</v>
      </c>
      <c r="B343" s="5036" t="s">
        <v>14</v>
      </c>
      <c r="C343" s="5036" t="s">
        <v>2579</v>
      </c>
      <c r="D343" s="5036" t="s">
        <v>2580</v>
      </c>
      <c r="E343" s="5036" t="s">
        <v>2581</v>
      </c>
      <c r="F343" s="5036" t="s">
        <v>2176</v>
      </c>
      <c r="G343" s="5036" t="s">
        <v>2582</v>
      </c>
      <c r="H343" s="5036" t="s">
        <v>24</v>
      </c>
      <c r="I343" s="5036" t="s">
        <v>754</v>
      </c>
    </row>
    <row customHeight="1" ht="11.25">
      <c r="A344" s="5036" t="s">
        <v>2168</v>
      </c>
      <c r="B344" s="5036" t="s">
        <v>14</v>
      </c>
      <c r="C344" s="5036" t="s">
        <v>2583</v>
      </c>
      <c r="D344" s="5036" t="s">
        <v>2584</v>
      </c>
      <c r="E344" s="5036" t="s">
        <v>2585</v>
      </c>
      <c r="F344" s="5036" t="s">
        <v>2424</v>
      </c>
      <c r="G344" s="5036" t="s">
        <v>24</v>
      </c>
      <c r="H344" s="5036" t="s">
        <v>2586</v>
      </c>
      <c r="I344" s="5036" t="s">
        <v>754</v>
      </c>
    </row>
    <row customHeight="1" ht="11.25">
      <c r="A345" s="5036" t="s">
        <v>2168</v>
      </c>
      <c r="B345" s="5036" t="s">
        <v>14</v>
      </c>
      <c r="C345" s="5036" t="s">
        <v>2587</v>
      </c>
      <c r="D345" s="5036" t="s">
        <v>2588</v>
      </c>
      <c r="E345" s="5036" t="s">
        <v>2589</v>
      </c>
      <c r="F345" s="5036" t="s">
        <v>2424</v>
      </c>
      <c r="G345" s="5036" t="s">
        <v>24</v>
      </c>
      <c r="H345" s="5036" t="s">
        <v>24</v>
      </c>
      <c r="I345" s="5036" t="s">
        <v>754</v>
      </c>
    </row>
    <row customHeight="1" ht="11.25">
      <c r="A346" s="5036" t="s">
        <v>2168</v>
      </c>
      <c r="B346" s="5036" t="s">
        <v>14</v>
      </c>
      <c r="C346" s="5036" t="s">
        <v>2590</v>
      </c>
      <c r="D346" s="5036" t="s">
        <v>2591</v>
      </c>
      <c r="E346" s="5036" t="s">
        <v>2592</v>
      </c>
      <c r="F346" s="5036" t="s">
        <v>2204</v>
      </c>
      <c r="G346" s="5036" t="s">
        <v>2593</v>
      </c>
      <c r="H346" s="5036" t="s">
        <v>24</v>
      </c>
      <c r="I346" s="5036" t="s">
        <v>754</v>
      </c>
    </row>
    <row customHeight="1" ht="11.25">
      <c r="A347" s="5036" t="s">
        <v>2168</v>
      </c>
      <c r="B347" s="5036" t="s">
        <v>14</v>
      </c>
      <c r="C347" s="5036" t="s">
        <v>2594</v>
      </c>
      <c r="D347" s="5036" t="s">
        <v>2595</v>
      </c>
      <c r="E347" s="5036" t="s">
        <v>2596</v>
      </c>
      <c r="F347" s="5036" t="s">
        <v>2376</v>
      </c>
      <c r="G347" s="5036" t="s">
        <v>24</v>
      </c>
      <c r="H347" s="5036" t="s">
        <v>24</v>
      </c>
      <c r="I347" s="5036" t="s">
        <v>754</v>
      </c>
    </row>
    <row customHeight="1" ht="11.25">
      <c r="A348" s="5036" t="s">
        <v>2168</v>
      </c>
      <c r="B348" s="5036" t="s">
        <v>14</v>
      </c>
      <c r="C348" s="5036" t="s">
        <v>2870</v>
      </c>
      <c r="D348" s="5036" t="s">
        <v>2871</v>
      </c>
      <c r="E348" s="5036" t="s">
        <v>2872</v>
      </c>
      <c r="F348" s="5036" t="s">
        <v>2238</v>
      </c>
      <c r="G348" s="5036" t="s">
        <v>24</v>
      </c>
      <c r="H348" s="5036" t="s">
        <v>24</v>
      </c>
      <c r="I348" s="5036" t="s">
        <v>754</v>
      </c>
    </row>
    <row customHeight="1" ht="11.25">
      <c r="A349" s="5036" t="s">
        <v>2168</v>
      </c>
      <c r="B349" s="5036" t="s">
        <v>14</v>
      </c>
      <c r="C349" s="5036" t="s">
        <v>2607</v>
      </c>
      <c r="D349" s="5036" t="s">
        <v>2608</v>
      </c>
      <c r="E349" s="5036" t="s">
        <v>2609</v>
      </c>
      <c r="F349" s="5036" t="s">
        <v>2376</v>
      </c>
      <c r="G349" s="5036" t="s">
        <v>24</v>
      </c>
      <c r="H349" s="5036" t="s">
        <v>24</v>
      </c>
      <c r="I349" s="5036" t="s">
        <v>754</v>
      </c>
    </row>
    <row customHeight="1" ht="11.25">
      <c r="A350" s="5036" t="s">
        <v>2168</v>
      </c>
      <c r="B350" s="5036" t="s">
        <v>14</v>
      </c>
      <c r="C350" s="5036" t="s">
        <v>2610</v>
      </c>
      <c r="D350" s="5036" t="s">
        <v>2611</v>
      </c>
      <c r="E350" s="5036" t="s">
        <v>2612</v>
      </c>
      <c r="F350" s="5036" t="s">
        <v>2424</v>
      </c>
      <c r="G350" s="5036" t="s">
        <v>24</v>
      </c>
      <c r="H350" s="5036" t="s">
        <v>24</v>
      </c>
      <c r="I350" s="5036" t="s">
        <v>754</v>
      </c>
    </row>
    <row customHeight="1" ht="11.25">
      <c r="A351" s="5036" t="s">
        <v>2168</v>
      </c>
      <c r="B351" s="5036" t="s">
        <v>14</v>
      </c>
      <c r="C351" s="5036" t="s">
        <v>2613</v>
      </c>
      <c r="D351" s="5036" t="s">
        <v>2614</v>
      </c>
      <c r="E351" s="5036" t="s">
        <v>2615</v>
      </c>
      <c r="F351" s="5036" t="s">
        <v>2424</v>
      </c>
      <c r="G351" s="5036" t="s">
        <v>24</v>
      </c>
      <c r="H351" s="5036" t="s">
        <v>2616</v>
      </c>
      <c r="I351" s="5036" t="s">
        <v>754</v>
      </c>
    </row>
    <row customHeight="1" ht="11.25">
      <c r="A352" s="5036" t="s">
        <v>2168</v>
      </c>
      <c r="B352" s="5036" t="s">
        <v>14</v>
      </c>
      <c r="C352" s="5036" t="s">
        <v>2620</v>
      </c>
      <c r="D352" s="5036" t="s">
        <v>2621</v>
      </c>
      <c r="E352" s="5036" t="s">
        <v>2622</v>
      </c>
      <c r="F352" s="5036" t="s">
        <v>2274</v>
      </c>
      <c r="G352" s="5036" t="s">
        <v>2623</v>
      </c>
      <c r="H352" s="5036" t="s">
        <v>24</v>
      </c>
      <c r="I352" s="5036" t="s">
        <v>754</v>
      </c>
    </row>
    <row customHeight="1" ht="11.25">
      <c r="A353" s="5036" t="s">
        <v>2168</v>
      </c>
      <c r="B353" s="5036" t="s">
        <v>14</v>
      </c>
      <c r="C353" s="5036" t="s">
        <v>2630</v>
      </c>
      <c r="D353" s="5036" t="s">
        <v>2631</v>
      </c>
      <c r="E353" s="5036" t="s">
        <v>2632</v>
      </c>
      <c r="F353" s="5036" t="s">
        <v>2633</v>
      </c>
      <c r="G353" s="5036" t="s">
        <v>2634</v>
      </c>
      <c r="H353" s="5036" t="s">
        <v>24</v>
      </c>
      <c r="I353" s="5036" t="s">
        <v>754</v>
      </c>
    </row>
    <row customHeight="1" ht="11.25">
      <c r="A354" s="5036" t="s">
        <v>2168</v>
      </c>
      <c r="B354" s="5036" t="s">
        <v>14</v>
      </c>
      <c r="C354" s="5036" t="s">
        <v>2635</v>
      </c>
      <c r="D354" s="5036" t="s">
        <v>2636</v>
      </c>
      <c r="E354" s="5036" t="s">
        <v>2637</v>
      </c>
      <c r="F354" s="5036" t="s">
        <v>2424</v>
      </c>
      <c r="G354" s="5036" t="s">
        <v>24</v>
      </c>
      <c r="H354" s="5036" t="s">
        <v>24</v>
      </c>
      <c r="I354" s="5036" t="s">
        <v>754</v>
      </c>
    </row>
    <row customHeight="1" ht="11.25">
      <c r="A355" s="5036" t="s">
        <v>2168</v>
      </c>
      <c r="B355" s="5036" t="s">
        <v>14</v>
      </c>
      <c r="C355" s="5036" t="s">
        <v>2873</v>
      </c>
      <c r="D355" s="5036" t="s">
        <v>2874</v>
      </c>
      <c r="E355" s="5036" t="s">
        <v>2315</v>
      </c>
      <c r="F355" s="5036" t="s">
        <v>2204</v>
      </c>
      <c r="G355" s="5036" t="s">
        <v>24</v>
      </c>
      <c r="H355" s="5036" t="s">
        <v>24</v>
      </c>
      <c r="I355" s="5036" t="s">
        <v>754</v>
      </c>
    </row>
    <row customHeight="1" ht="11.25">
      <c r="A356" s="5036" t="s">
        <v>2168</v>
      </c>
      <c r="B356" s="5036" t="s">
        <v>14</v>
      </c>
      <c r="C356" s="5036" t="s">
        <v>2642</v>
      </c>
      <c r="D356" s="5036" t="s">
        <v>2643</v>
      </c>
      <c r="E356" s="5036" t="s">
        <v>2644</v>
      </c>
      <c r="F356" s="5036" t="s">
        <v>2645</v>
      </c>
      <c r="G356" s="5036" t="s">
        <v>2646</v>
      </c>
      <c r="H356" s="5036" t="s">
        <v>24</v>
      </c>
      <c r="I356" s="5036" t="s">
        <v>754</v>
      </c>
    </row>
    <row customHeight="1" ht="11.25">
      <c r="A357" s="5036" t="s">
        <v>2168</v>
      </c>
      <c r="B357" s="5036" t="s">
        <v>14</v>
      </c>
      <c r="C357" s="5036" t="s">
        <v>2875</v>
      </c>
      <c r="D357" s="5036" t="s">
        <v>2876</v>
      </c>
      <c r="E357" s="5036" t="s">
        <v>2877</v>
      </c>
      <c r="F357" s="5036" t="s">
        <v>2204</v>
      </c>
      <c r="G357" s="5036" t="s">
        <v>24</v>
      </c>
      <c r="H357" s="5036" t="s">
        <v>24</v>
      </c>
      <c r="I357" s="5036" t="s">
        <v>754</v>
      </c>
    </row>
    <row customHeight="1" ht="11.25">
      <c r="A358" s="5036" t="s">
        <v>2168</v>
      </c>
      <c r="B358" s="5036" t="s">
        <v>14</v>
      </c>
      <c r="C358" s="5036" t="s">
        <v>2656</v>
      </c>
      <c r="D358" s="5036" t="s">
        <v>2657</v>
      </c>
      <c r="E358" s="5036" t="s">
        <v>2658</v>
      </c>
      <c r="F358" s="5036" t="s">
        <v>2238</v>
      </c>
      <c r="G358" s="5036" t="s">
        <v>24</v>
      </c>
      <c r="H358" s="5036" t="s">
        <v>24</v>
      </c>
      <c r="I358" s="5036" t="s">
        <v>754</v>
      </c>
    </row>
    <row customHeight="1" ht="11.25">
      <c r="A359" s="5036" t="s">
        <v>2168</v>
      </c>
      <c r="B359" s="5036" t="s">
        <v>14</v>
      </c>
      <c r="C359" s="5036" t="s">
        <v>2878</v>
      </c>
      <c r="D359" s="5036" t="s">
        <v>2879</v>
      </c>
      <c r="E359" s="5036" t="s">
        <v>2880</v>
      </c>
      <c r="F359" s="5036" t="s">
        <v>2238</v>
      </c>
      <c r="G359" s="5036" t="s">
        <v>24</v>
      </c>
      <c r="H359" s="5036" t="s">
        <v>24</v>
      </c>
      <c r="I359" s="5036" t="s">
        <v>754</v>
      </c>
    </row>
    <row customHeight="1" ht="11.25">
      <c r="A360" s="5036" t="s">
        <v>2168</v>
      </c>
      <c r="B360" s="5036" t="s">
        <v>14</v>
      </c>
      <c r="C360" s="5036" t="s">
        <v>2881</v>
      </c>
      <c r="D360" s="5036" t="s">
        <v>2882</v>
      </c>
      <c r="E360" s="5036" t="s">
        <v>2883</v>
      </c>
      <c r="F360" s="5036" t="s">
        <v>2204</v>
      </c>
      <c r="G360" s="5036" t="s">
        <v>24</v>
      </c>
      <c r="H360" s="5036" t="s">
        <v>24</v>
      </c>
      <c r="I360" s="5036" t="s">
        <v>754</v>
      </c>
    </row>
    <row customHeight="1" ht="11.25">
      <c r="A361" s="5036" t="s">
        <v>2168</v>
      </c>
      <c r="B361" s="5036" t="s">
        <v>14</v>
      </c>
      <c r="C361" s="5036" t="s">
        <v>2686</v>
      </c>
      <c r="D361" s="5036" t="s">
        <v>2687</v>
      </c>
      <c r="E361" s="5036" t="s">
        <v>2688</v>
      </c>
      <c r="F361" s="5036" t="s">
        <v>2274</v>
      </c>
      <c r="G361" s="5036" t="s">
        <v>2689</v>
      </c>
      <c r="H361" s="5036" t="s">
        <v>24</v>
      </c>
      <c r="I361" s="5036" t="s">
        <v>754</v>
      </c>
    </row>
    <row customHeight="1" ht="11.25">
      <c r="A362" s="5036" t="s">
        <v>2168</v>
      </c>
      <c r="B362" s="5036" t="s">
        <v>14</v>
      </c>
      <c r="C362" s="5036" t="s">
        <v>2690</v>
      </c>
      <c r="D362" s="5036" t="s">
        <v>2691</v>
      </c>
      <c r="E362" s="5036" t="s">
        <v>2692</v>
      </c>
      <c r="F362" s="5036" t="s">
        <v>2274</v>
      </c>
      <c r="G362" s="5036" t="s">
        <v>24</v>
      </c>
      <c r="H362" s="5036" t="s">
        <v>24</v>
      </c>
      <c r="I362" s="5036" t="s">
        <v>754</v>
      </c>
    </row>
    <row customHeight="1" ht="11.25">
      <c r="A363" s="5036" t="s">
        <v>2168</v>
      </c>
      <c r="B363" s="5036" t="s">
        <v>14</v>
      </c>
      <c r="C363" s="5036" t="s">
        <v>2693</v>
      </c>
      <c r="D363" s="5036" t="s">
        <v>2694</v>
      </c>
      <c r="E363" s="5036" t="s">
        <v>2551</v>
      </c>
      <c r="F363" s="5036" t="s">
        <v>2695</v>
      </c>
      <c r="G363" s="5036" t="s">
        <v>24</v>
      </c>
      <c r="H363" s="5036" t="s">
        <v>24</v>
      </c>
      <c r="I363" s="5036" t="s">
        <v>754</v>
      </c>
    </row>
    <row customHeight="1" ht="11.25">
      <c r="A364" s="5036" t="s">
        <v>2168</v>
      </c>
      <c r="B364" s="5036" t="s">
        <v>14</v>
      </c>
      <c r="C364" s="5036" t="s">
        <v>2696</v>
      </c>
      <c r="D364" s="5036" t="s">
        <v>2697</v>
      </c>
      <c r="E364" s="5036" t="s">
        <v>2698</v>
      </c>
      <c r="F364" s="5036" t="s">
        <v>2274</v>
      </c>
      <c r="G364" s="5036" t="s">
        <v>24</v>
      </c>
      <c r="H364" s="5036" t="s">
        <v>24</v>
      </c>
      <c r="I364" s="5036" t="s">
        <v>754</v>
      </c>
    </row>
    <row customHeight="1" ht="11.25">
      <c r="A365" s="5036" t="s">
        <v>2168</v>
      </c>
      <c r="B365" s="5036" t="s">
        <v>14</v>
      </c>
      <c r="C365" s="5036" t="s">
        <v>2699</v>
      </c>
      <c r="D365" s="5036" t="s">
        <v>2700</v>
      </c>
      <c r="E365" s="5036" t="s">
        <v>2701</v>
      </c>
      <c r="F365" s="5036" t="s">
        <v>2250</v>
      </c>
      <c r="G365" s="5036" t="s">
        <v>24</v>
      </c>
      <c r="H365" s="5036" t="s">
        <v>24</v>
      </c>
      <c r="I365" s="5036" t="s">
        <v>754</v>
      </c>
    </row>
    <row customHeight="1" ht="11.25">
      <c r="A366" s="5036" t="s">
        <v>2168</v>
      </c>
      <c r="B366" s="5036" t="s">
        <v>14</v>
      </c>
      <c r="C366" s="5036" t="s">
        <v>2884</v>
      </c>
      <c r="D366" s="5036" t="s">
        <v>2885</v>
      </c>
      <c r="E366" s="5036" t="s">
        <v>2886</v>
      </c>
      <c r="F366" s="5036" t="s">
        <v>2184</v>
      </c>
      <c r="G366" s="5036" t="s">
        <v>24</v>
      </c>
      <c r="H366" s="5036" t="s">
        <v>24</v>
      </c>
      <c r="I366" s="5036" t="s">
        <v>754</v>
      </c>
    </row>
    <row customHeight="1" ht="11.25">
      <c r="A367" s="5036" t="s">
        <v>2168</v>
      </c>
      <c r="B367" s="5036" t="s">
        <v>14</v>
      </c>
      <c r="C367" s="5036" t="s">
        <v>2887</v>
      </c>
      <c r="D367" s="5036" t="s">
        <v>2888</v>
      </c>
      <c r="E367" s="5036" t="s">
        <v>2889</v>
      </c>
      <c r="F367" s="5036" t="s">
        <v>2238</v>
      </c>
      <c r="G367" s="5036" t="s">
        <v>24</v>
      </c>
      <c r="H367" s="5036" t="s">
        <v>24</v>
      </c>
      <c r="I367" s="5036" t="s">
        <v>754</v>
      </c>
    </row>
    <row customHeight="1" ht="11.25">
      <c r="A368" s="5036" t="s">
        <v>2168</v>
      </c>
      <c r="B368" s="5036" t="s">
        <v>14</v>
      </c>
      <c r="C368" s="5036" t="s">
        <v>2702</v>
      </c>
      <c r="D368" s="5036" t="s">
        <v>2703</v>
      </c>
      <c r="E368" s="5036" t="s">
        <v>2704</v>
      </c>
      <c r="F368" s="5036" t="s">
        <v>2238</v>
      </c>
      <c r="G368" s="5036" t="s">
        <v>2705</v>
      </c>
      <c r="H368" s="5036" t="s">
        <v>24</v>
      </c>
      <c r="I368" s="5036" t="s">
        <v>754</v>
      </c>
    </row>
    <row customHeight="1" ht="11.25">
      <c r="A369" s="5036" t="s">
        <v>2168</v>
      </c>
      <c r="B369" s="5036" t="s">
        <v>14</v>
      </c>
      <c r="C369" s="5036" t="s">
        <v>2890</v>
      </c>
      <c r="D369" s="5036" t="s">
        <v>2891</v>
      </c>
      <c r="E369" s="5036" t="s">
        <v>2892</v>
      </c>
      <c r="F369" s="5036" t="s">
        <v>2893</v>
      </c>
      <c r="G369" s="5036" t="s">
        <v>24</v>
      </c>
      <c r="H369" s="5036" t="s">
        <v>24</v>
      </c>
      <c r="I369" s="5036" t="s">
        <v>754</v>
      </c>
    </row>
    <row customHeight="1" ht="11.25">
      <c r="A370" s="5036" t="s">
        <v>2168</v>
      </c>
      <c r="B370" s="5036" t="s">
        <v>14</v>
      </c>
      <c r="C370" s="5036" t="s">
        <v>2894</v>
      </c>
      <c r="D370" s="5036" t="s">
        <v>2895</v>
      </c>
      <c r="E370" s="5036" t="s">
        <v>2896</v>
      </c>
      <c r="F370" s="5036" t="s">
        <v>2238</v>
      </c>
      <c r="G370" s="5036" t="s">
        <v>24</v>
      </c>
      <c r="H370" s="5036" t="s">
        <v>24</v>
      </c>
      <c r="I370" s="5036" t="s">
        <v>754</v>
      </c>
    </row>
    <row customHeight="1" ht="11.25">
      <c r="A371" s="5036" t="s">
        <v>2168</v>
      </c>
      <c r="B371" s="5036" t="s">
        <v>14</v>
      </c>
      <c r="C371" s="5036" t="s">
        <v>2897</v>
      </c>
      <c r="D371" s="5036" t="s">
        <v>2898</v>
      </c>
      <c r="E371" s="5036" t="s">
        <v>2899</v>
      </c>
      <c r="F371" s="5036" t="s">
        <v>2226</v>
      </c>
      <c r="G371" s="5036" t="s">
        <v>24</v>
      </c>
      <c r="H371" s="5036" t="s">
        <v>24</v>
      </c>
      <c r="I371" s="5036" t="s">
        <v>754</v>
      </c>
    </row>
    <row customHeight="1" ht="11.25">
      <c r="A372" s="5036" t="s">
        <v>2168</v>
      </c>
      <c r="B372" s="5036" t="s">
        <v>14</v>
      </c>
      <c r="C372" s="5036" t="s">
        <v>2715</v>
      </c>
      <c r="D372" s="5036" t="s">
        <v>2716</v>
      </c>
      <c r="E372" s="5036" t="s">
        <v>2717</v>
      </c>
      <c r="F372" s="5036" t="s">
        <v>2274</v>
      </c>
      <c r="G372" s="5036" t="s">
        <v>24</v>
      </c>
      <c r="H372" s="5036" t="s">
        <v>24</v>
      </c>
      <c r="I372" s="5036" t="s">
        <v>754</v>
      </c>
    </row>
    <row customHeight="1" ht="11.25">
      <c r="A373" s="5036" t="s">
        <v>2168</v>
      </c>
      <c r="B373" s="5036" t="s">
        <v>14</v>
      </c>
      <c r="C373" s="5036" t="s">
        <v>2725</v>
      </c>
      <c r="D373" s="5036" t="s">
        <v>2726</v>
      </c>
      <c r="E373" s="5036" t="s">
        <v>2727</v>
      </c>
      <c r="F373" s="5036" t="s">
        <v>2238</v>
      </c>
      <c r="G373" s="5036" t="s">
        <v>24</v>
      </c>
      <c r="H373" s="5036" t="s">
        <v>24</v>
      </c>
      <c r="I373" s="5036" t="s">
        <v>754</v>
      </c>
    </row>
    <row customHeight="1" ht="11.25">
      <c r="A374" s="5036" t="s">
        <v>2168</v>
      </c>
      <c r="B374" s="5036" t="s">
        <v>14</v>
      </c>
      <c r="C374" s="5036" t="s">
        <v>2728</v>
      </c>
      <c r="D374" s="5036" t="s">
        <v>2729</v>
      </c>
      <c r="E374" s="5036" t="s">
        <v>2730</v>
      </c>
      <c r="F374" s="5036" t="s">
        <v>2731</v>
      </c>
      <c r="G374" s="5036" t="s">
        <v>24</v>
      </c>
      <c r="H374" s="5036" t="s">
        <v>24</v>
      </c>
      <c r="I374" s="5036" t="s">
        <v>754</v>
      </c>
    </row>
    <row customHeight="1" ht="11.25">
      <c r="A375" s="5036" t="s">
        <v>2168</v>
      </c>
      <c r="B375" s="5036" t="s">
        <v>14</v>
      </c>
      <c r="C375" s="5036" t="s">
        <v>2900</v>
      </c>
      <c r="D375" s="5036" t="s">
        <v>2901</v>
      </c>
      <c r="E375" s="5036" t="s">
        <v>2902</v>
      </c>
      <c r="F375" s="5036" t="s">
        <v>2204</v>
      </c>
      <c r="G375" s="5036" t="s">
        <v>2903</v>
      </c>
      <c r="H375" s="5036" t="s">
        <v>24</v>
      </c>
      <c r="I375" s="5036" t="s">
        <v>754</v>
      </c>
    </row>
    <row customHeight="1" ht="11.25">
      <c r="A376" s="5036" t="s">
        <v>2168</v>
      </c>
      <c r="B376" s="5036" t="s">
        <v>14</v>
      </c>
      <c r="C376" s="5036" t="s">
        <v>2904</v>
      </c>
      <c r="D376" s="5036" t="s">
        <v>2905</v>
      </c>
      <c r="E376" s="5036" t="s">
        <v>2906</v>
      </c>
      <c r="F376" s="5036" t="s">
        <v>2204</v>
      </c>
      <c r="G376" s="5036" t="s">
        <v>24</v>
      </c>
      <c r="H376" s="5036" t="s">
        <v>24</v>
      </c>
      <c r="I376" s="5036" t="s">
        <v>754</v>
      </c>
    </row>
    <row customHeight="1" ht="11.25">
      <c r="A377" s="5036" t="s">
        <v>2168</v>
      </c>
      <c r="B377" s="5036" t="s">
        <v>14</v>
      </c>
      <c r="C377" s="5036" t="s">
        <v>2732</v>
      </c>
      <c r="D377" s="5036" t="s">
        <v>2733</v>
      </c>
      <c r="E377" s="5036" t="s">
        <v>2734</v>
      </c>
      <c r="F377" s="5036" t="s">
        <v>2204</v>
      </c>
      <c r="G377" s="5036" t="s">
        <v>24</v>
      </c>
      <c r="H377" s="5036" t="s">
        <v>24</v>
      </c>
      <c r="I377" s="5036" t="s">
        <v>754</v>
      </c>
    </row>
    <row customHeight="1" ht="11.25">
      <c r="A378" s="5036" t="s">
        <v>2168</v>
      </c>
      <c r="B378" s="5036" t="s">
        <v>14</v>
      </c>
      <c r="C378" s="5036" t="s">
        <v>2907</v>
      </c>
      <c r="D378" s="5036" t="s">
        <v>2908</v>
      </c>
      <c r="E378" s="5036" t="s">
        <v>2756</v>
      </c>
      <c r="F378" s="5036" t="s">
        <v>2329</v>
      </c>
      <c r="G378" s="5036" t="s">
        <v>24</v>
      </c>
      <c r="H378" s="5036" t="s">
        <v>24</v>
      </c>
      <c r="I378" s="5036" t="s">
        <v>754</v>
      </c>
    </row>
    <row customHeight="1" ht="11.25">
      <c r="A379" s="5036" t="s">
        <v>2168</v>
      </c>
      <c r="B379" s="5036" t="s">
        <v>14</v>
      </c>
      <c r="C379" s="5036" t="s">
        <v>2909</v>
      </c>
      <c r="D379" s="5036" t="s">
        <v>2910</v>
      </c>
      <c r="E379" s="5036" t="s">
        <v>2809</v>
      </c>
      <c r="F379" s="5036" t="s">
        <v>2911</v>
      </c>
      <c r="G379" s="5036" t="s">
        <v>2912</v>
      </c>
      <c r="H379" s="5036" t="s">
        <v>24</v>
      </c>
      <c r="I379" s="5036" t="s">
        <v>754</v>
      </c>
    </row>
    <row customHeight="1" ht="11.25">
      <c r="A380" s="5036" t="s">
        <v>2168</v>
      </c>
      <c r="B380" s="5036" t="s">
        <v>14</v>
      </c>
      <c r="C380" s="5036" t="s">
        <v>2738</v>
      </c>
      <c r="D380" s="5036" t="s">
        <v>2739</v>
      </c>
      <c r="E380" s="5036" t="s">
        <v>2740</v>
      </c>
      <c r="F380" s="5036" t="s">
        <v>2231</v>
      </c>
      <c r="G380" s="5036" t="s">
        <v>2741</v>
      </c>
      <c r="H380" s="5036" t="s">
        <v>24</v>
      </c>
      <c r="I380" s="5036" t="s">
        <v>754</v>
      </c>
    </row>
    <row customHeight="1" ht="11.25">
      <c r="A381" s="5036" t="s">
        <v>2168</v>
      </c>
      <c r="B381" s="5036" t="s">
        <v>14</v>
      </c>
      <c r="C381" s="5036" t="s">
        <v>2750</v>
      </c>
      <c r="D381" s="5036" t="s">
        <v>2751</v>
      </c>
      <c r="E381" s="5036" t="s">
        <v>2752</v>
      </c>
      <c r="F381" s="5036" t="s">
        <v>2424</v>
      </c>
      <c r="G381" s="5036" t="s">
        <v>2753</v>
      </c>
      <c r="H381" s="5036" t="s">
        <v>24</v>
      </c>
      <c r="I381" s="5036" t="s">
        <v>754</v>
      </c>
    </row>
    <row customHeight="1" ht="11.25">
      <c r="A382" s="5036" t="s">
        <v>2168</v>
      </c>
      <c r="B382" s="5036" t="s">
        <v>14</v>
      </c>
      <c r="C382" s="5036" t="s">
        <v>2754</v>
      </c>
      <c r="D382" s="5036" t="s">
        <v>2755</v>
      </c>
      <c r="E382" s="5036" t="s">
        <v>2756</v>
      </c>
      <c r="F382" s="5036" t="s">
        <v>2368</v>
      </c>
      <c r="G382" s="5036" t="s">
        <v>24</v>
      </c>
      <c r="H382" s="5036" t="s">
        <v>24</v>
      </c>
      <c r="I382" s="5036" t="s">
        <v>754</v>
      </c>
    </row>
    <row customHeight="1" ht="11.25">
      <c r="A383" s="5036" t="s">
        <v>2168</v>
      </c>
      <c r="B383" s="5036" t="s">
        <v>14</v>
      </c>
      <c r="C383" s="5036" t="s">
        <v>2913</v>
      </c>
      <c r="D383" s="5036" t="s">
        <v>2914</v>
      </c>
      <c r="E383" s="5036" t="s">
        <v>2915</v>
      </c>
      <c r="F383" s="5036" t="s">
        <v>2376</v>
      </c>
      <c r="G383" s="5036" t="s">
        <v>24</v>
      </c>
      <c r="H383" s="5036" t="s">
        <v>24</v>
      </c>
      <c r="I383" s="5036" t="s">
        <v>754</v>
      </c>
    </row>
    <row customHeight="1" ht="11.25">
      <c r="A384" s="5036" t="s">
        <v>2168</v>
      </c>
      <c r="B384" s="5036" t="s">
        <v>14</v>
      </c>
      <c r="C384" s="5036" t="s">
        <v>24</v>
      </c>
      <c r="D384" s="5036" t="s">
        <v>2761</v>
      </c>
      <c r="E384" s="5036" t="s">
        <v>2762</v>
      </c>
      <c r="F384" s="5036" t="s">
        <v>2254</v>
      </c>
      <c r="G384" s="5036" t="s">
        <v>24</v>
      </c>
      <c r="H384" s="5036" t="s">
        <v>24</v>
      </c>
      <c r="I384" s="5036" t="s">
        <v>754</v>
      </c>
    </row>
    <row customHeight="1" ht="11.25">
      <c r="A385" s="5036" t="s">
        <v>2168</v>
      </c>
      <c r="B385" s="5036" t="s">
        <v>14</v>
      </c>
      <c r="C385" s="5036" t="s">
        <v>2763</v>
      </c>
      <c r="D385" s="5036" t="s">
        <v>2764</v>
      </c>
      <c r="E385" s="5036" t="s">
        <v>2765</v>
      </c>
      <c r="F385" s="5036" t="s">
        <v>2204</v>
      </c>
      <c r="G385" s="5036" t="s">
        <v>24</v>
      </c>
      <c r="H385" s="5036" t="s">
        <v>24</v>
      </c>
      <c r="I385" s="5036" t="s">
        <v>754</v>
      </c>
    </row>
    <row customHeight="1" ht="11.25">
      <c r="A386" s="5036" t="s">
        <v>2168</v>
      </c>
      <c r="B386" s="5036" t="s">
        <v>14</v>
      </c>
      <c r="C386" s="5036" t="s">
        <v>2770</v>
      </c>
      <c r="D386" s="5036" t="s">
        <v>2771</v>
      </c>
      <c r="E386" s="5036" t="s">
        <v>2772</v>
      </c>
      <c r="F386" s="5036" t="s">
        <v>2176</v>
      </c>
      <c r="G386" s="5036" t="s">
        <v>24</v>
      </c>
      <c r="H386" s="5036" t="s">
        <v>24</v>
      </c>
      <c r="I386" s="5036" t="s">
        <v>754</v>
      </c>
    </row>
    <row customHeight="1" ht="11.25">
      <c r="A387" s="5036" t="s">
        <v>2168</v>
      </c>
      <c r="B387" s="5036" t="s">
        <v>14</v>
      </c>
      <c r="C387" s="5036" t="s">
        <v>2916</v>
      </c>
      <c r="D387" s="5036" t="s">
        <v>2917</v>
      </c>
      <c r="E387" s="5036" t="s">
        <v>2179</v>
      </c>
      <c r="F387" s="5036" t="s">
        <v>2918</v>
      </c>
      <c r="G387" s="5036" t="s">
        <v>24</v>
      </c>
      <c r="H387" s="5036" t="s">
        <v>24</v>
      </c>
      <c r="I387" s="5036" t="s">
        <v>754</v>
      </c>
    </row>
    <row customHeight="1" ht="11.25">
      <c r="A388" s="5036" t="s">
        <v>2168</v>
      </c>
      <c r="B388" s="5036" t="s">
        <v>14</v>
      </c>
      <c r="C388" s="5036" t="s">
        <v>2919</v>
      </c>
      <c r="D388" s="5036" t="s">
        <v>2920</v>
      </c>
      <c r="E388" s="5036" t="s">
        <v>2921</v>
      </c>
      <c r="F388" s="5036" t="s">
        <v>2204</v>
      </c>
      <c r="G388" s="5036" t="s">
        <v>24</v>
      </c>
      <c r="H388" s="5036" t="s">
        <v>24</v>
      </c>
      <c r="I388" s="5036" t="s">
        <v>754</v>
      </c>
    </row>
    <row customHeight="1" ht="11.25">
      <c r="A389" s="5036" t="s">
        <v>2168</v>
      </c>
      <c r="B389" s="5036" t="s">
        <v>14</v>
      </c>
      <c r="C389" s="5036" t="s">
        <v>2776</v>
      </c>
      <c r="D389" s="5036" t="s">
        <v>2777</v>
      </c>
      <c r="E389" s="5036" t="s">
        <v>2778</v>
      </c>
      <c r="F389" s="5036" t="s">
        <v>2204</v>
      </c>
      <c r="G389" s="5036" t="s">
        <v>24</v>
      </c>
      <c r="H389" s="5036" t="s">
        <v>24</v>
      </c>
      <c r="I389" s="5036" t="s">
        <v>754</v>
      </c>
    </row>
    <row customHeight="1" ht="11.25">
      <c r="A390" s="5036" t="s">
        <v>2168</v>
      </c>
      <c r="B390" s="5036" t="s">
        <v>14</v>
      </c>
      <c r="C390" s="5036" t="s">
        <v>2922</v>
      </c>
      <c r="D390" s="5036" t="s">
        <v>2923</v>
      </c>
      <c r="E390" s="5036" t="s">
        <v>2924</v>
      </c>
      <c r="F390" s="5036" t="s">
        <v>2368</v>
      </c>
      <c r="G390" s="5036" t="s">
        <v>24</v>
      </c>
      <c r="H390" s="5036" t="s">
        <v>24</v>
      </c>
      <c r="I390" s="5036" t="s">
        <v>754</v>
      </c>
    </row>
    <row customHeight="1" ht="11.25">
      <c r="A391" s="5036" t="s">
        <v>2168</v>
      </c>
      <c r="B391" s="5036" t="s">
        <v>14</v>
      </c>
      <c r="C391" s="5036" t="s">
        <v>2782</v>
      </c>
      <c r="D391" s="5036" t="s">
        <v>2783</v>
      </c>
      <c r="E391" s="5036" t="s">
        <v>2515</v>
      </c>
      <c r="F391" s="5036" t="s">
        <v>2784</v>
      </c>
      <c r="G391" s="5036" t="s">
        <v>24</v>
      </c>
      <c r="H391" s="5036" t="s">
        <v>24</v>
      </c>
      <c r="I391" s="5036" t="s">
        <v>754</v>
      </c>
    </row>
    <row customHeight="1" ht="11.25">
      <c r="A392" s="5036" t="s">
        <v>2168</v>
      </c>
      <c r="B392" s="5036" t="s">
        <v>14</v>
      </c>
      <c r="C392" s="5036" t="s">
        <v>2785</v>
      </c>
      <c r="D392" s="5036" t="s">
        <v>2786</v>
      </c>
      <c r="E392" s="5036" t="s">
        <v>2431</v>
      </c>
      <c r="F392" s="5036" t="s">
        <v>2546</v>
      </c>
      <c r="G392" s="5036" t="s">
        <v>24</v>
      </c>
      <c r="H392" s="5036" t="s">
        <v>24</v>
      </c>
      <c r="I392" s="5036" t="s">
        <v>754</v>
      </c>
    </row>
    <row customHeight="1" ht="11.25">
      <c r="A393" s="5036" t="s">
        <v>2168</v>
      </c>
      <c r="B393" s="5036" t="s">
        <v>14</v>
      </c>
      <c r="C393" s="5036" t="s">
        <v>2787</v>
      </c>
      <c r="D393" s="5036" t="s">
        <v>2788</v>
      </c>
      <c r="E393" s="5036" t="s">
        <v>2752</v>
      </c>
      <c r="F393" s="5036" t="s">
        <v>2789</v>
      </c>
      <c r="G393" s="5036" t="s">
        <v>24</v>
      </c>
      <c r="H393" s="5036" t="s">
        <v>2790</v>
      </c>
      <c r="I393" s="5036" t="s">
        <v>754</v>
      </c>
    </row>
    <row customHeight="1" ht="11.25">
      <c r="A394" s="5036" t="s">
        <v>2168</v>
      </c>
      <c r="B394" s="5036" t="s">
        <v>14</v>
      </c>
      <c r="C394" s="5036" t="s">
        <v>2791</v>
      </c>
      <c r="D394" s="5036" t="s">
        <v>2792</v>
      </c>
      <c r="E394" s="5036" t="s">
        <v>2234</v>
      </c>
      <c r="F394" s="5036" t="s">
        <v>2793</v>
      </c>
      <c r="G394" s="5036" t="s">
        <v>24</v>
      </c>
      <c r="H394" s="5036" t="s">
        <v>24</v>
      </c>
      <c r="I394" s="5036" t="s">
        <v>754</v>
      </c>
    </row>
    <row customHeight="1" ht="11.25">
      <c r="A395" s="5036" t="s">
        <v>2168</v>
      </c>
      <c r="B395" s="5036" t="s">
        <v>14</v>
      </c>
      <c r="C395" s="5036" t="s">
        <v>2794</v>
      </c>
      <c r="D395" s="5036" t="s">
        <v>2795</v>
      </c>
      <c r="E395" s="5036" t="s">
        <v>2234</v>
      </c>
      <c r="F395" s="5036" t="s">
        <v>2796</v>
      </c>
      <c r="G395" s="5036" t="s">
        <v>24</v>
      </c>
      <c r="H395" s="5036" t="s">
        <v>24</v>
      </c>
      <c r="I395" s="5036" t="s">
        <v>754</v>
      </c>
    </row>
    <row customHeight="1" ht="11.25">
      <c r="A396" s="5036" t="s">
        <v>2168</v>
      </c>
      <c r="B396" s="5036" t="s">
        <v>14</v>
      </c>
      <c r="C396" s="5036" t="s">
        <v>2797</v>
      </c>
      <c r="D396" s="5036" t="s">
        <v>2798</v>
      </c>
      <c r="E396" s="5036" t="s">
        <v>2234</v>
      </c>
      <c r="F396" s="5036" t="s">
        <v>2799</v>
      </c>
      <c r="G396" s="5036" t="s">
        <v>24</v>
      </c>
      <c r="H396" s="5036" t="s">
        <v>24</v>
      </c>
      <c r="I396" s="5036" t="s">
        <v>754</v>
      </c>
    </row>
    <row customHeight="1" ht="11.25">
      <c r="A397" s="5036" t="s">
        <v>2168</v>
      </c>
      <c r="B397" s="5036" t="s">
        <v>14</v>
      </c>
      <c r="C397" s="5036" t="s">
        <v>2800</v>
      </c>
      <c r="D397" s="5036" t="s">
        <v>2801</v>
      </c>
      <c r="E397" s="5036" t="s">
        <v>2543</v>
      </c>
      <c r="F397" s="5036" t="s">
        <v>2802</v>
      </c>
      <c r="G397" s="5036" t="s">
        <v>24</v>
      </c>
      <c r="H397" s="5036" t="s">
        <v>24</v>
      </c>
      <c r="I397" s="5036" t="s">
        <v>754</v>
      </c>
    </row>
    <row customHeight="1" ht="11.25">
      <c r="A398" s="5036" t="s">
        <v>2168</v>
      </c>
      <c r="B398" s="5036" t="s">
        <v>14</v>
      </c>
      <c r="C398" s="5036" t="s">
        <v>2803</v>
      </c>
      <c r="D398" s="5036" t="s">
        <v>2804</v>
      </c>
      <c r="E398" s="5036" t="s">
        <v>2543</v>
      </c>
      <c r="F398" s="5036" t="s">
        <v>2805</v>
      </c>
      <c r="G398" s="5036" t="s">
        <v>2806</v>
      </c>
      <c r="H398" s="5036" t="s">
        <v>24</v>
      </c>
      <c r="I398" s="5036" t="s">
        <v>754</v>
      </c>
    </row>
    <row customHeight="1" ht="11.25">
      <c r="A399" s="5036" t="s">
        <v>2168</v>
      </c>
      <c r="B399" s="5036" t="s">
        <v>14</v>
      </c>
      <c r="C399" s="5036" t="s">
        <v>2807</v>
      </c>
      <c r="D399" s="5036" t="s">
        <v>2808</v>
      </c>
      <c r="E399" s="5036" t="s">
        <v>2809</v>
      </c>
      <c r="F399" s="5036" t="s">
        <v>2645</v>
      </c>
      <c r="G399" s="5036" t="s">
        <v>24</v>
      </c>
      <c r="H399" s="5036" t="s">
        <v>24</v>
      </c>
      <c r="I399" s="5036" t="s">
        <v>754</v>
      </c>
    </row>
    <row customHeight="1" ht="11.25">
      <c r="A400" s="5036" t="s">
        <v>2168</v>
      </c>
      <c r="B400" s="5036" t="s">
        <v>14</v>
      </c>
      <c r="C400" s="5036" t="s">
        <v>2810</v>
      </c>
      <c r="D400" s="5036" t="s">
        <v>2811</v>
      </c>
      <c r="E400" s="5036" t="s">
        <v>2812</v>
      </c>
      <c r="F400" s="5036" t="s">
        <v>2238</v>
      </c>
      <c r="G400" s="5036" t="s">
        <v>24</v>
      </c>
      <c r="H400" s="5036" t="s">
        <v>24</v>
      </c>
      <c r="I400" s="5036" t="s">
        <v>754</v>
      </c>
    </row>
    <row customHeight="1" ht="11.25">
      <c r="A401" s="5036" t="s">
        <v>2168</v>
      </c>
      <c r="B401" s="5036" t="s">
        <v>14</v>
      </c>
      <c r="C401" s="5036" t="s">
        <v>2813</v>
      </c>
      <c r="D401" s="5036" t="s">
        <v>2814</v>
      </c>
      <c r="E401" s="5036" t="s">
        <v>2815</v>
      </c>
      <c r="F401" s="5036" t="s">
        <v>2397</v>
      </c>
      <c r="G401" s="5036" t="s">
        <v>24</v>
      </c>
      <c r="H401" s="5036" t="s">
        <v>24</v>
      </c>
      <c r="I401" s="5036" t="s">
        <v>754</v>
      </c>
    </row>
    <row customHeight="1" ht="11.25">
      <c r="A402" s="5036" t="s">
        <v>2168</v>
      </c>
      <c r="B402" s="5036" t="s">
        <v>14</v>
      </c>
      <c r="C402" s="5036" t="s">
        <v>2819</v>
      </c>
      <c r="D402" s="5036" t="s">
        <v>2820</v>
      </c>
      <c r="E402" s="5036" t="s">
        <v>2749</v>
      </c>
      <c r="F402" s="5036" t="s">
        <v>2645</v>
      </c>
      <c r="G402" s="5036" t="s">
        <v>2821</v>
      </c>
      <c r="H402" s="5036" t="s">
        <v>24</v>
      </c>
      <c r="I402" s="5036" t="s">
        <v>754</v>
      </c>
    </row>
    <row customHeight="1" ht="11.25">
      <c r="A403" s="5036" t="s">
        <v>2168</v>
      </c>
      <c r="B403" s="5036" t="s">
        <v>14</v>
      </c>
      <c r="C403" s="5036" t="s">
        <v>2173</v>
      </c>
      <c r="D403" s="5036" t="s">
        <v>2174</v>
      </c>
      <c r="E403" s="5036" t="s">
        <v>2175</v>
      </c>
      <c r="F403" s="5036" t="s">
        <v>2176</v>
      </c>
      <c r="G403" s="5036" t="s">
        <v>24</v>
      </c>
      <c r="H403" s="5036" t="s">
        <v>24</v>
      </c>
      <c r="I403" s="5036" t="s">
        <v>806</v>
      </c>
    </row>
    <row customHeight="1" ht="11.25">
      <c r="A404" s="5036" t="s">
        <v>2168</v>
      </c>
      <c r="B404" s="5036" t="s">
        <v>14</v>
      </c>
      <c r="C404" s="5036" t="s">
        <v>2177</v>
      </c>
      <c r="D404" s="5036" t="s">
        <v>2178</v>
      </c>
      <c r="E404" s="5036" t="s">
        <v>2179</v>
      </c>
      <c r="F404" s="5036" t="s">
        <v>2180</v>
      </c>
      <c r="G404" s="5036" t="s">
        <v>24</v>
      </c>
      <c r="H404" s="5036" t="s">
        <v>24</v>
      </c>
      <c r="I404" s="5036" t="s">
        <v>806</v>
      </c>
    </row>
    <row customHeight="1" ht="11.25">
      <c r="A405" s="5036" t="s">
        <v>2168</v>
      </c>
      <c r="B405" s="5036" t="s">
        <v>14</v>
      </c>
      <c r="C405" s="5036" t="s">
        <v>2193</v>
      </c>
      <c r="D405" s="5036" t="s">
        <v>2194</v>
      </c>
      <c r="E405" s="5036" t="s">
        <v>2195</v>
      </c>
      <c r="F405" s="5036" t="s">
        <v>2196</v>
      </c>
      <c r="G405" s="5036" t="s">
        <v>2197</v>
      </c>
      <c r="H405" s="5036" t="s">
        <v>24</v>
      </c>
      <c r="I405" s="5036" t="s">
        <v>806</v>
      </c>
    </row>
    <row customHeight="1" ht="11.25">
      <c r="A406" s="5036" t="s">
        <v>2168</v>
      </c>
      <c r="B406" s="5036" t="s">
        <v>14</v>
      </c>
      <c r="C406" s="5036" t="s">
        <v>2201</v>
      </c>
      <c r="D406" s="5036" t="s">
        <v>2202</v>
      </c>
      <c r="E406" s="5036" t="s">
        <v>2203</v>
      </c>
      <c r="F406" s="5036" t="s">
        <v>2204</v>
      </c>
      <c r="G406" s="5036" t="s">
        <v>2205</v>
      </c>
      <c r="H406" s="5036" t="s">
        <v>24</v>
      </c>
      <c r="I406" s="5036" t="s">
        <v>806</v>
      </c>
    </row>
    <row customHeight="1" ht="11.25">
      <c r="A407" s="5036" t="s">
        <v>2168</v>
      </c>
      <c r="B407" s="5036" t="s">
        <v>14</v>
      </c>
      <c r="C407" s="5036" t="s">
        <v>2825</v>
      </c>
      <c r="D407" s="5036" t="s">
        <v>2826</v>
      </c>
      <c r="E407" s="5036" t="s">
        <v>2827</v>
      </c>
      <c r="F407" s="5036" t="s">
        <v>2246</v>
      </c>
      <c r="G407" s="5036" t="s">
        <v>2828</v>
      </c>
      <c r="H407" s="5036" t="s">
        <v>24</v>
      </c>
      <c r="I407" s="5036" t="s">
        <v>806</v>
      </c>
    </row>
    <row customHeight="1" ht="11.25">
      <c r="A408" s="5036" t="s">
        <v>2168</v>
      </c>
      <c r="B408" s="5036" t="s">
        <v>14</v>
      </c>
      <c r="C408" s="5036" t="s">
        <v>2829</v>
      </c>
      <c r="D408" s="5036" t="s">
        <v>2207</v>
      </c>
      <c r="E408" s="5036" t="s">
        <v>2208</v>
      </c>
      <c r="F408" s="5036" t="s">
        <v>2830</v>
      </c>
      <c r="G408" s="5036" t="s">
        <v>2831</v>
      </c>
      <c r="H408" s="5036" t="s">
        <v>24</v>
      </c>
      <c r="I408" s="5036" t="s">
        <v>806</v>
      </c>
    </row>
    <row customHeight="1" ht="11.25">
      <c r="A409" s="5036" t="s">
        <v>2168</v>
      </c>
      <c r="B409" s="5036" t="s">
        <v>14</v>
      </c>
      <c r="C409" s="5036" t="s">
        <v>2206</v>
      </c>
      <c r="D409" s="5036" t="s">
        <v>2207</v>
      </c>
      <c r="E409" s="5036" t="s">
        <v>2208</v>
      </c>
      <c r="F409" s="5036" t="s">
        <v>2209</v>
      </c>
      <c r="G409" s="5036" t="s">
        <v>24</v>
      </c>
      <c r="H409" s="5036" t="s">
        <v>24</v>
      </c>
      <c r="I409" s="5036" t="s">
        <v>806</v>
      </c>
    </row>
    <row customHeight="1" ht="11.25">
      <c r="A410" s="5036" t="s">
        <v>2168</v>
      </c>
      <c r="B410" s="5036" t="s">
        <v>14</v>
      </c>
      <c r="C410" s="5036" t="s">
        <v>2210</v>
      </c>
      <c r="D410" s="5036" t="s">
        <v>2211</v>
      </c>
      <c r="E410" s="5036" t="s">
        <v>2212</v>
      </c>
      <c r="F410" s="5036" t="s">
        <v>2184</v>
      </c>
      <c r="G410" s="5036" t="s">
        <v>2213</v>
      </c>
      <c r="H410" s="5036" t="s">
        <v>24</v>
      </c>
      <c r="I410" s="5036" t="s">
        <v>806</v>
      </c>
    </row>
    <row customHeight="1" ht="11.25">
      <c r="A411" s="5036" t="s">
        <v>2168</v>
      </c>
      <c r="B411" s="5036" t="s">
        <v>14</v>
      </c>
      <c r="C411" s="5036" t="s">
        <v>2223</v>
      </c>
      <c r="D411" s="5036" t="s">
        <v>2224</v>
      </c>
      <c r="E411" s="5036" t="s">
        <v>2225</v>
      </c>
      <c r="F411" s="5036" t="s">
        <v>2226</v>
      </c>
      <c r="G411" s="5036" t="s">
        <v>2227</v>
      </c>
      <c r="H411" s="5036" t="s">
        <v>24</v>
      </c>
      <c r="I411" s="5036" t="s">
        <v>806</v>
      </c>
    </row>
    <row customHeight="1" ht="11.25">
      <c r="A412" s="5036" t="s">
        <v>2168</v>
      </c>
      <c r="B412" s="5036" t="s">
        <v>14</v>
      </c>
      <c r="C412" s="5036" t="s">
        <v>2232</v>
      </c>
      <c r="D412" s="5036" t="s">
        <v>2233</v>
      </c>
      <c r="E412" s="5036" t="s">
        <v>2234</v>
      </c>
      <c r="F412" s="5036" t="s">
        <v>2222</v>
      </c>
      <c r="G412" s="5036" t="s">
        <v>24</v>
      </c>
      <c r="H412" s="5036" t="s">
        <v>24</v>
      </c>
      <c r="I412" s="5036" t="s">
        <v>806</v>
      </c>
    </row>
    <row customHeight="1" ht="11.25">
      <c r="A413" s="5036" t="s">
        <v>2168</v>
      </c>
      <c r="B413" s="5036" t="s">
        <v>14</v>
      </c>
      <c r="C413" s="5036" t="s">
        <v>2836</v>
      </c>
      <c r="D413" s="5036" t="s">
        <v>2837</v>
      </c>
      <c r="E413" s="5036" t="s">
        <v>2838</v>
      </c>
      <c r="F413" s="5036" t="s">
        <v>2259</v>
      </c>
      <c r="G413" s="5036" t="s">
        <v>24</v>
      </c>
      <c r="H413" s="5036" t="s">
        <v>24</v>
      </c>
      <c r="I413" s="5036" t="s">
        <v>806</v>
      </c>
    </row>
    <row customHeight="1" ht="11.25">
      <c r="A414" s="5036" t="s">
        <v>2168</v>
      </c>
      <c r="B414" s="5036" t="s">
        <v>14</v>
      </c>
      <c r="C414" s="5036" t="s">
        <v>2260</v>
      </c>
      <c r="D414" s="5036" t="s">
        <v>2261</v>
      </c>
      <c r="E414" s="5036" t="s">
        <v>2262</v>
      </c>
      <c r="F414" s="5036" t="s">
        <v>50</v>
      </c>
      <c r="G414" s="5036" t="s">
        <v>2263</v>
      </c>
      <c r="H414" s="5036" t="s">
        <v>24</v>
      </c>
      <c r="I414" s="5036" t="s">
        <v>806</v>
      </c>
    </row>
    <row customHeight="1" ht="11.25">
      <c r="A415" s="5036" t="s">
        <v>2168</v>
      </c>
      <c r="B415" s="5036" t="s">
        <v>14</v>
      </c>
      <c r="C415" s="5036" t="s">
        <v>2268</v>
      </c>
      <c r="D415" s="5036" t="s">
        <v>2269</v>
      </c>
      <c r="E415" s="5036" t="s">
        <v>2270</v>
      </c>
      <c r="F415" s="5036" t="s">
        <v>2254</v>
      </c>
      <c r="G415" s="5036" t="s">
        <v>24</v>
      </c>
      <c r="H415" s="5036" t="s">
        <v>24</v>
      </c>
      <c r="I415" s="5036" t="s">
        <v>806</v>
      </c>
    </row>
    <row customHeight="1" ht="11.25">
      <c r="A416" s="5036" t="s">
        <v>2168</v>
      </c>
      <c r="B416" s="5036" t="s">
        <v>14</v>
      </c>
      <c r="C416" s="5036" t="s">
        <v>2925</v>
      </c>
      <c r="D416" s="5036" t="s">
        <v>2926</v>
      </c>
      <c r="E416" s="5036" t="s">
        <v>2927</v>
      </c>
      <c r="F416" s="5036" t="s">
        <v>2204</v>
      </c>
      <c r="G416" s="5036" t="s">
        <v>24</v>
      </c>
      <c r="H416" s="5036" t="s">
        <v>24</v>
      </c>
      <c r="I416" s="5036" t="s">
        <v>806</v>
      </c>
    </row>
    <row customHeight="1" ht="11.25">
      <c r="A417" s="5036" t="s">
        <v>2168</v>
      </c>
      <c r="B417" s="5036" t="s">
        <v>14</v>
      </c>
      <c r="C417" s="5036" t="s">
        <v>2288</v>
      </c>
      <c r="D417" s="5036" t="s">
        <v>2289</v>
      </c>
      <c r="E417" s="5036" t="s">
        <v>2290</v>
      </c>
      <c r="F417" s="5036" t="s">
        <v>2291</v>
      </c>
      <c r="G417" s="5036" t="s">
        <v>24</v>
      </c>
      <c r="H417" s="5036" t="s">
        <v>24</v>
      </c>
      <c r="I417" s="5036" t="s">
        <v>806</v>
      </c>
    </row>
    <row customHeight="1" ht="11.25">
      <c r="A418" s="5036" t="s">
        <v>2168</v>
      </c>
      <c r="B418" s="5036" t="s">
        <v>14</v>
      </c>
      <c r="C418" s="5036" t="s">
        <v>2313</v>
      </c>
      <c r="D418" s="5036" t="s">
        <v>2314</v>
      </c>
      <c r="E418" s="5036" t="s">
        <v>2315</v>
      </c>
      <c r="F418" s="5036" t="s">
        <v>2316</v>
      </c>
      <c r="G418" s="5036" t="s">
        <v>24</v>
      </c>
      <c r="H418" s="5036" t="s">
        <v>24</v>
      </c>
      <c r="I418" s="5036" t="s">
        <v>806</v>
      </c>
    </row>
    <row customHeight="1" ht="11.25">
      <c r="A419" s="5036" t="s">
        <v>2168</v>
      </c>
      <c r="B419" s="5036" t="s">
        <v>14</v>
      </c>
      <c r="C419" s="5036" t="s">
        <v>2321</v>
      </c>
      <c r="D419" s="5036" t="s">
        <v>2322</v>
      </c>
      <c r="E419" s="5036" t="s">
        <v>2323</v>
      </c>
      <c r="F419" s="5036" t="s">
        <v>2324</v>
      </c>
      <c r="G419" s="5036" t="s">
        <v>2325</v>
      </c>
      <c r="H419" s="5036" t="s">
        <v>24</v>
      </c>
      <c r="I419" s="5036" t="s">
        <v>806</v>
      </c>
    </row>
    <row customHeight="1" ht="11.25">
      <c r="A420" s="5036" t="s">
        <v>2168</v>
      </c>
      <c r="B420" s="5036" t="s">
        <v>14</v>
      </c>
      <c r="C420" s="5036" t="s">
        <v>2330</v>
      </c>
      <c r="D420" s="5036" t="s">
        <v>2331</v>
      </c>
      <c r="E420" s="5036" t="s">
        <v>2332</v>
      </c>
      <c r="F420" s="5036" t="s">
        <v>2324</v>
      </c>
      <c r="G420" s="5036" t="s">
        <v>2333</v>
      </c>
      <c r="H420" s="5036" t="s">
        <v>24</v>
      </c>
      <c r="I420" s="5036" t="s">
        <v>806</v>
      </c>
    </row>
    <row customHeight="1" ht="11.25">
      <c r="A421" s="5036" t="s">
        <v>2168</v>
      </c>
      <c r="B421" s="5036" t="s">
        <v>14</v>
      </c>
      <c r="C421" s="5036" t="s">
        <v>2842</v>
      </c>
      <c r="D421" s="5036" t="s">
        <v>2843</v>
      </c>
      <c r="E421" s="5036" t="s">
        <v>2844</v>
      </c>
      <c r="F421" s="5036" t="s">
        <v>2254</v>
      </c>
      <c r="G421" s="5036" t="s">
        <v>24</v>
      </c>
      <c r="H421" s="5036" t="s">
        <v>24</v>
      </c>
      <c r="I421" s="5036" t="s">
        <v>806</v>
      </c>
    </row>
    <row customHeight="1" ht="11.25">
      <c r="A422" s="5036" t="s">
        <v>2168</v>
      </c>
      <c r="B422" s="5036" t="s">
        <v>14</v>
      </c>
      <c r="C422" s="5036" t="s">
        <v>2337</v>
      </c>
      <c r="D422" s="5036" t="s">
        <v>2338</v>
      </c>
      <c r="E422" s="5036" t="s">
        <v>2339</v>
      </c>
      <c r="F422" s="5036" t="s">
        <v>2196</v>
      </c>
      <c r="G422" s="5036" t="s">
        <v>24</v>
      </c>
      <c r="H422" s="5036" t="s">
        <v>24</v>
      </c>
      <c r="I422" s="5036" t="s">
        <v>806</v>
      </c>
    </row>
    <row customHeight="1" ht="11.25">
      <c r="A423" s="5036" t="s">
        <v>2168</v>
      </c>
      <c r="B423" s="5036" t="s">
        <v>14</v>
      </c>
      <c r="C423" s="5036" t="s">
        <v>2340</v>
      </c>
      <c r="D423" s="5036" t="s">
        <v>2341</v>
      </c>
      <c r="E423" s="5036" t="s">
        <v>2342</v>
      </c>
      <c r="F423" s="5036" t="s">
        <v>2226</v>
      </c>
      <c r="G423" s="5036" t="s">
        <v>24</v>
      </c>
      <c r="H423" s="5036" t="s">
        <v>24</v>
      </c>
      <c r="I423" s="5036" t="s">
        <v>806</v>
      </c>
    </row>
    <row customHeight="1" ht="11.25">
      <c r="A424" s="5036" t="s">
        <v>2168</v>
      </c>
      <c r="B424" s="5036" t="s">
        <v>14</v>
      </c>
      <c r="C424" s="5036" t="s">
        <v>2343</v>
      </c>
      <c r="D424" s="5036" t="s">
        <v>2344</v>
      </c>
      <c r="E424" s="5036" t="s">
        <v>2345</v>
      </c>
      <c r="F424" s="5036" t="s">
        <v>2346</v>
      </c>
      <c r="G424" s="5036" t="s">
        <v>2347</v>
      </c>
      <c r="H424" s="5036" t="s">
        <v>24</v>
      </c>
      <c r="I424" s="5036" t="s">
        <v>806</v>
      </c>
    </row>
    <row customHeight="1" ht="11.25">
      <c r="A425" s="5036" t="s">
        <v>2168</v>
      </c>
      <c r="B425" s="5036" t="s">
        <v>14</v>
      </c>
      <c r="C425" s="5036" t="s">
        <v>2348</v>
      </c>
      <c r="D425" s="5036" t="s">
        <v>2349</v>
      </c>
      <c r="E425" s="5036" t="s">
        <v>2350</v>
      </c>
      <c r="F425" s="5036" t="s">
        <v>2346</v>
      </c>
      <c r="G425" s="5036" t="s">
        <v>2351</v>
      </c>
      <c r="H425" s="5036" t="s">
        <v>24</v>
      </c>
      <c r="I425" s="5036" t="s">
        <v>806</v>
      </c>
    </row>
    <row customHeight="1" ht="11.25">
      <c r="A426" s="5036" t="s">
        <v>2168</v>
      </c>
      <c r="B426" s="5036" t="s">
        <v>14</v>
      </c>
      <c r="C426" s="5036" t="s">
        <v>2358</v>
      </c>
      <c r="D426" s="5036" t="s">
        <v>2359</v>
      </c>
      <c r="E426" s="5036" t="s">
        <v>2360</v>
      </c>
      <c r="F426" s="5036" t="s">
        <v>2226</v>
      </c>
      <c r="G426" s="5036" t="s">
        <v>2361</v>
      </c>
      <c r="H426" s="5036" t="s">
        <v>24</v>
      </c>
      <c r="I426" s="5036" t="s">
        <v>806</v>
      </c>
    </row>
    <row customHeight="1" ht="11.25">
      <c r="A427" s="5036" t="s">
        <v>2168</v>
      </c>
      <c r="B427" s="5036" t="s">
        <v>14</v>
      </c>
      <c r="C427" s="5036" t="s">
        <v>2369</v>
      </c>
      <c r="D427" s="5036" t="s">
        <v>2370</v>
      </c>
      <c r="E427" s="5036" t="s">
        <v>2371</v>
      </c>
      <c r="F427" s="5036" t="s">
        <v>2184</v>
      </c>
      <c r="G427" s="5036" t="s">
        <v>2372</v>
      </c>
      <c r="H427" s="5036" t="s">
        <v>24</v>
      </c>
      <c r="I427" s="5036" t="s">
        <v>806</v>
      </c>
    </row>
    <row customHeight="1" ht="11.25">
      <c r="A428" s="5036" t="s">
        <v>2168</v>
      </c>
      <c r="B428" s="5036" t="s">
        <v>14</v>
      </c>
      <c r="C428" s="5036" t="s">
        <v>2373</v>
      </c>
      <c r="D428" s="5036" t="s">
        <v>2374</v>
      </c>
      <c r="E428" s="5036" t="s">
        <v>2375</v>
      </c>
      <c r="F428" s="5036" t="s">
        <v>2376</v>
      </c>
      <c r="G428" s="5036" t="s">
        <v>24</v>
      </c>
      <c r="H428" s="5036" t="s">
        <v>24</v>
      </c>
      <c r="I428" s="5036" t="s">
        <v>806</v>
      </c>
    </row>
    <row customHeight="1" ht="11.25">
      <c r="A429" s="5036" t="s">
        <v>2168</v>
      </c>
      <c r="B429" s="5036" t="s">
        <v>14</v>
      </c>
      <c r="C429" s="5036" t="s">
        <v>2377</v>
      </c>
      <c r="D429" s="5036" t="s">
        <v>2378</v>
      </c>
      <c r="E429" s="5036" t="s">
        <v>2379</v>
      </c>
      <c r="F429" s="5036" t="s">
        <v>2324</v>
      </c>
      <c r="G429" s="5036" t="s">
        <v>24</v>
      </c>
      <c r="H429" s="5036" t="s">
        <v>24</v>
      </c>
      <c r="I429" s="5036" t="s">
        <v>806</v>
      </c>
    </row>
    <row customHeight="1" ht="11.25">
      <c r="A430" s="5036" t="s">
        <v>2168</v>
      </c>
      <c r="B430" s="5036" t="s">
        <v>14</v>
      </c>
      <c r="C430" s="5036" t="s">
        <v>2380</v>
      </c>
      <c r="D430" s="5036" t="s">
        <v>2381</v>
      </c>
      <c r="E430" s="5036" t="s">
        <v>2382</v>
      </c>
      <c r="F430" s="5036" t="s">
        <v>2383</v>
      </c>
      <c r="G430" s="5036" t="s">
        <v>24</v>
      </c>
      <c r="H430" s="5036" t="s">
        <v>24</v>
      </c>
      <c r="I430" s="5036" t="s">
        <v>806</v>
      </c>
    </row>
    <row customHeight="1" ht="11.25">
      <c r="A431" s="5036" t="s">
        <v>2168</v>
      </c>
      <c r="B431" s="5036" t="s">
        <v>14</v>
      </c>
      <c r="C431" s="5036" t="s">
        <v>2384</v>
      </c>
      <c r="D431" s="5036" t="s">
        <v>2385</v>
      </c>
      <c r="E431" s="5036" t="s">
        <v>2386</v>
      </c>
      <c r="F431" s="5036" t="s">
        <v>2324</v>
      </c>
      <c r="G431" s="5036" t="s">
        <v>24</v>
      </c>
      <c r="H431" s="5036" t="s">
        <v>24</v>
      </c>
      <c r="I431" s="5036" t="s">
        <v>806</v>
      </c>
    </row>
    <row customHeight="1" ht="11.25">
      <c r="A432" s="5036" t="s">
        <v>2168</v>
      </c>
      <c r="B432" s="5036" t="s">
        <v>14</v>
      </c>
      <c r="C432" s="5036" t="s">
        <v>2387</v>
      </c>
      <c r="D432" s="5036" t="s">
        <v>2388</v>
      </c>
      <c r="E432" s="5036" t="s">
        <v>2389</v>
      </c>
      <c r="F432" s="5036" t="s">
        <v>2390</v>
      </c>
      <c r="G432" s="5036" t="s">
        <v>24</v>
      </c>
      <c r="H432" s="5036" t="s">
        <v>24</v>
      </c>
      <c r="I432" s="5036" t="s">
        <v>806</v>
      </c>
    </row>
    <row customHeight="1" ht="11.25">
      <c r="A433" s="5036" t="s">
        <v>2168</v>
      </c>
      <c r="B433" s="5036" t="s">
        <v>14</v>
      </c>
      <c r="C433" s="5036" t="s">
        <v>2391</v>
      </c>
      <c r="D433" s="5036" t="s">
        <v>2392</v>
      </c>
      <c r="E433" s="5036" t="s">
        <v>2393</v>
      </c>
      <c r="F433" s="5036" t="s">
        <v>2176</v>
      </c>
      <c r="G433" s="5036" t="s">
        <v>24</v>
      </c>
      <c r="H433" s="5036" t="s">
        <v>24</v>
      </c>
      <c r="I433" s="5036" t="s">
        <v>806</v>
      </c>
    </row>
    <row customHeight="1" ht="11.25">
      <c r="A434" s="5036" t="s">
        <v>2168</v>
      </c>
      <c r="B434" s="5036" t="s">
        <v>14</v>
      </c>
      <c r="C434" s="5036" t="s">
        <v>2394</v>
      </c>
      <c r="D434" s="5036" t="s">
        <v>2395</v>
      </c>
      <c r="E434" s="5036" t="s">
        <v>2396</v>
      </c>
      <c r="F434" s="5036" t="s">
        <v>2397</v>
      </c>
      <c r="G434" s="5036" t="s">
        <v>24</v>
      </c>
      <c r="H434" s="5036" t="s">
        <v>24</v>
      </c>
      <c r="I434" s="5036" t="s">
        <v>806</v>
      </c>
    </row>
    <row customHeight="1" ht="11.25">
      <c r="A435" s="5036" t="s">
        <v>2168</v>
      </c>
      <c r="B435" s="5036" t="s">
        <v>14</v>
      </c>
      <c r="C435" s="5036" t="s">
        <v>2398</v>
      </c>
      <c r="D435" s="5036" t="s">
        <v>2399</v>
      </c>
      <c r="E435" s="5036" t="s">
        <v>2400</v>
      </c>
      <c r="F435" s="5036" t="s">
        <v>2176</v>
      </c>
      <c r="G435" s="5036" t="s">
        <v>2401</v>
      </c>
      <c r="H435" s="5036" t="s">
        <v>24</v>
      </c>
      <c r="I435" s="5036" t="s">
        <v>806</v>
      </c>
    </row>
    <row customHeight="1" ht="11.25">
      <c r="A436" s="5036" t="s">
        <v>2168</v>
      </c>
      <c r="B436" s="5036" t="s">
        <v>14</v>
      </c>
      <c r="C436" s="5036" t="s">
        <v>2409</v>
      </c>
      <c r="D436" s="5036" t="s">
        <v>2410</v>
      </c>
      <c r="E436" s="5036" t="s">
        <v>2411</v>
      </c>
      <c r="F436" s="5036" t="s">
        <v>2238</v>
      </c>
      <c r="G436" s="5036" t="s">
        <v>24</v>
      </c>
      <c r="H436" s="5036" t="s">
        <v>24</v>
      </c>
      <c r="I436" s="5036" t="s">
        <v>806</v>
      </c>
    </row>
    <row customHeight="1" ht="11.25">
      <c r="A437" s="5036" t="s">
        <v>2168</v>
      </c>
      <c r="B437" s="5036" t="s">
        <v>14</v>
      </c>
      <c r="C437" s="5036" t="s">
        <v>2412</v>
      </c>
      <c r="D437" s="5036" t="s">
        <v>45</v>
      </c>
      <c r="E437" s="5036" t="s">
        <v>48</v>
      </c>
      <c r="F437" s="5036" t="s">
        <v>50</v>
      </c>
      <c r="G437" s="5036" t="s">
        <v>2413</v>
      </c>
      <c r="H437" s="5036" t="s">
        <v>24</v>
      </c>
      <c r="I437" s="5036" t="s">
        <v>806</v>
      </c>
    </row>
    <row customHeight="1" ht="11.25">
      <c r="A438" s="5036" t="s">
        <v>2168</v>
      </c>
      <c r="B438" s="5036" t="s">
        <v>14</v>
      </c>
      <c r="C438" s="5036" t="s">
        <v>2845</v>
      </c>
      <c r="D438" s="5036" t="s">
        <v>2846</v>
      </c>
      <c r="E438" s="5036" t="s">
        <v>2847</v>
      </c>
      <c r="F438" s="5036" t="s">
        <v>2184</v>
      </c>
      <c r="G438" s="5036" t="s">
        <v>24</v>
      </c>
      <c r="H438" s="5036" t="s">
        <v>24</v>
      </c>
      <c r="I438" s="5036" t="s">
        <v>806</v>
      </c>
    </row>
    <row customHeight="1" ht="11.25">
      <c r="A439" s="5036" t="s">
        <v>2168</v>
      </c>
      <c r="B439" s="5036" t="s">
        <v>14</v>
      </c>
      <c r="C439" s="5036" t="s">
        <v>2417</v>
      </c>
      <c r="D439" s="5036" t="s">
        <v>2418</v>
      </c>
      <c r="E439" s="5036" t="s">
        <v>2419</v>
      </c>
      <c r="F439" s="5036" t="s">
        <v>2176</v>
      </c>
      <c r="G439" s="5036" t="s">
        <v>2420</v>
      </c>
      <c r="H439" s="5036" t="s">
        <v>24</v>
      </c>
      <c r="I439" s="5036" t="s">
        <v>806</v>
      </c>
    </row>
    <row customHeight="1" ht="11.25">
      <c r="A440" s="5036" t="s">
        <v>2168</v>
      </c>
      <c r="B440" s="5036" t="s">
        <v>14</v>
      </c>
      <c r="C440" s="5036" t="s">
        <v>2421</v>
      </c>
      <c r="D440" s="5036" t="s">
        <v>2422</v>
      </c>
      <c r="E440" s="5036" t="s">
        <v>2423</v>
      </c>
      <c r="F440" s="5036" t="s">
        <v>2424</v>
      </c>
      <c r="G440" s="5036" t="s">
        <v>24</v>
      </c>
      <c r="H440" s="5036" t="s">
        <v>2425</v>
      </c>
      <c r="I440" s="5036" t="s">
        <v>806</v>
      </c>
    </row>
    <row customHeight="1" ht="11.25">
      <c r="A441" s="5036" t="s">
        <v>2168</v>
      </c>
      <c r="B441" s="5036" t="s">
        <v>14</v>
      </c>
      <c r="C441" s="5036" t="s">
        <v>2426</v>
      </c>
      <c r="D441" s="5036" t="s">
        <v>2427</v>
      </c>
      <c r="E441" s="5036" t="s">
        <v>2428</v>
      </c>
      <c r="F441" s="5036" t="s">
        <v>2383</v>
      </c>
      <c r="G441" s="5036" t="s">
        <v>24</v>
      </c>
      <c r="H441" s="5036" t="s">
        <v>24</v>
      </c>
      <c r="I441" s="5036" t="s">
        <v>806</v>
      </c>
    </row>
    <row customHeight="1" ht="11.25">
      <c r="A442" s="5036" t="s">
        <v>2168</v>
      </c>
      <c r="B442" s="5036" t="s">
        <v>14</v>
      </c>
      <c r="C442" s="5036" t="s">
        <v>2450</v>
      </c>
      <c r="D442" s="5036" t="s">
        <v>2451</v>
      </c>
      <c r="E442" s="5036" t="s">
        <v>2431</v>
      </c>
      <c r="F442" s="5036" t="s">
        <v>2329</v>
      </c>
      <c r="G442" s="5036" t="s">
        <v>24</v>
      </c>
      <c r="H442" s="5036" t="s">
        <v>24</v>
      </c>
      <c r="I442" s="5036" t="s">
        <v>806</v>
      </c>
    </row>
    <row customHeight="1" ht="11.25">
      <c r="A443" s="5036" t="s">
        <v>2168</v>
      </c>
      <c r="B443" s="5036" t="s">
        <v>14</v>
      </c>
      <c r="C443" s="5036" t="s">
        <v>2851</v>
      </c>
      <c r="D443" s="5036" t="s">
        <v>2852</v>
      </c>
      <c r="E443" s="5036" t="s">
        <v>2298</v>
      </c>
      <c r="F443" s="5036" t="s">
        <v>2853</v>
      </c>
      <c r="G443" s="5036" t="s">
        <v>24</v>
      </c>
      <c r="H443" s="5036" t="s">
        <v>24</v>
      </c>
      <c r="I443" s="5036" t="s">
        <v>806</v>
      </c>
    </row>
    <row customHeight="1" ht="11.25">
      <c r="A444" s="5036" t="s">
        <v>2168</v>
      </c>
      <c r="B444" s="5036" t="s">
        <v>14</v>
      </c>
      <c r="C444" s="5036" t="s">
        <v>2854</v>
      </c>
      <c r="D444" s="5036" t="s">
        <v>2855</v>
      </c>
      <c r="E444" s="5036" t="s">
        <v>2856</v>
      </c>
      <c r="F444" s="5036" t="s">
        <v>2242</v>
      </c>
      <c r="G444" s="5036" t="s">
        <v>2857</v>
      </c>
      <c r="H444" s="5036" t="s">
        <v>24</v>
      </c>
      <c r="I444" s="5036" t="s">
        <v>806</v>
      </c>
    </row>
    <row customHeight="1" ht="11.25">
      <c r="A445" s="5036" t="s">
        <v>2168</v>
      </c>
      <c r="B445" s="5036" t="s">
        <v>14</v>
      </c>
      <c r="C445" s="5036" t="s">
        <v>2473</v>
      </c>
      <c r="D445" s="5036" t="s">
        <v>2474</v>
      </c>
      <c r="E445" s="5036" t="s">
        <v>2475</v>
      </c>
      <c r="F445" s="5036" t="s">
        <v>2476</v>
      </c>
      <c r="G445" s="5036" t="s">
        <v>2477</v>
      </c>
      <c r="H445" s="5036" t="s">
        <v>24</v>
      </c>
      <c r="I445" s="5036" t="s">
        <v>806</v>
      </c>
    </row>
    <row customHeight="1" ht="11.25">
      <c r="A446" s="5036" t="s">
        <v>2168</v>
      </c>
      <c r="B446" s="5036" t="s">
        <v>14</v>
      </c>
      <c r="C446" s="5036" t="s">
        <v>2478</v>
      </c>
      <c r="D446" s="5036" t="s">
        <v>2474</v>
      </c>
      <c r="E446" s="5036" t="s">
        <v>2475</v>
      </c>
      <c r="F446" s="5036" t="s">
        <v>2479</v>
      </c>
      <c r="G446" s="5036" t="s">
        <v>24</v>
      </c>
      <c r="H446" s="5036" t="s">
        <v>24</v>
      </c>
      <c r="I446" s="5036" t="s">
        <v>806</v>
      </c>
    </row>
    <row customHeight="1" ht="11.25">
      <c r="A447" s="5036" t="s">
        <v>2168</v>
      </c>
      <c r="B447" s="5036" t="s">
        <v>14</v>
      </c>
      <c r="C447" s="5036" t="s">
        <v>2483</v>
      </c>
      <c r="D447" s="5036" t="s">
        <v>2484</v>
      </c>
      <c r="E447" s="5036" t="s">
        <v>2171</v>
      </c>
      <c r="F447" s="5036" t="s">
        <v>2485</v>
      </c>
      <c r="G447" s="5036" t="s">
        <v>24</v>
      </c>
      <c r="H447" s="5036" t="s">
        <v>24</v>
      </c>
      <c r="I447" s="5036" t="s">
        <v>806</v>
      </c>
    </row>
    <row customHeight="1" ht="11.25">
      <c r="A448" s="5036" t="s">
        <v>2168</v>
      </c>
      <c r="B448" s="5036" t="s">
        <v>14</v>
      </c>
      <c r="C448" s="5036" t="s">
        <v>2486</v>
      </c>
      <c r="D448" s="5036" t="s">
        <v>2487</v>
      </c>
      <c r="E448" s="5036" t="s">
        <v>2171</v>
      </c>
      <c r="F448" s="5036" t="s">
        <v>2488</v>
      </c>
      <c r="G448" s="5036" t="s">
        <v>24</v>
      </c>
      <c r="H448" s="5036" t="s">
        <v>24</v>
      </c>
      <c r="I448" s="5036" t="s">
        <v>806</v>
      </c>
    </row>
    <row customHeight="1" ht="11.25">
      <c r="A449" s="5036" t="s">
        <v>2168</v>
      </c>
      <c r="B449" s="5036" t="s">
        <v>14</v>
      </c>
      <c r="C449" s="5036" t="s">
        <v>2489</v>
      </c>
      <c r="D449" s="5036" t="s">
        <v>2490</v>
      </c>
      <c r="E449" s="5036" t="s">
        <v>2171</v>
      </c>
      <c r="F449" s="5036" t="s">
        <v>2491</v>
      </c>
      <c r="G449" s="5036" t="s">
        <v>24</v>
      </c>
      <c r="H449" s="5036" t="s">
        <v>24</v>
      </c>
      <c r="I449" s="5036" t="s">
        <v>806</v>
      </c>
    </row>
    <row customHeight="1" ht="11.25">
      <c r="A450" s="5036" t="s">
        <v>2168</v>
      </c>
      <c r="B450" s="5036" t="s">
        <v>14</v>
      </c>
      <c r="C450" s="5036" t="s">
        <v>2492</v>
      </c>
      <c r="D450" s="5036" t="s">
        <v>2493</v>
      </c>
      <c r="E450" s="5036" t="s">
        <v>2171</v>
      </c>
      <c r="F450" s="5036" t="s">
        <v>2494</v>
      </c>
      <c r="G450" s="5036" t="s">
        <v>24</v>
      </c>
      <c r="H450" s="5036" t="s">
        <v>24</v>
      </c>
      <c r="I450" s="5036" t="s">
        <v>806</v>
      </c>
    </row>
    <row customHeight="1" ht="11.25">
      <c r="A451" s="5036" t="s">
        <v>2168</v>
      </c>
      <c r="B451" s="5036" t="s">
        <v>14</v>
      </c>
      <c r="C451" s="5036" t="s">
        <v>2495</v>
      </c>
      <c r="D451" s="5036" t="s">
        <v>2496</v>
      </c>
      <c r="E451" s="5036" t="s">
        <v>2171</v>
      </c>
      <c r="F451" s="5036" t="s">
        <v>2497</v>
      </c>
      <c r="G451" s="5036" t="s">
        <v>24</v>
      </c>
      <c r="H451" s="5036" t="s">
        <v>24</v>
      </c>
      <c r="I451" s="5036" t="s">
        <v>806</v>
      </c>
    </row>
    <row customHeight="1" ht="11.25">
      <c r="A452" s="5036" t="s">
        <v>2168</v>
      </c>
      <c r="B452" s="5036" t="s">
        <v>14</v>
      </c>
      <c r="C452" s="5036" t="s">
        <v>2498</v>
      </c>
      <c r="D452" s="5036" t="s">
        <v>2499</v>
      </c>
      <c r="E452" s="5036" t="s">
        <v>2171</v>
      </c>
      <c r="F452" s="5036" t="s">
        <v>2500</v>
      </c>
      <c r="G452" s="5036" t="s">
        <v>24</v>
      </c>
      <c r="H452" s="5036" t="s">
        <v>24</v>
      </c>
      <c r="I452" s="5036" t="s">
        <v>806</v>
      </c>
    </row>
    <row customHeight="1" ht="11.25">
      <c r="A453" s="5036" t="s">
        <v>2168</v>
      </c>
      <c r="B453" s="5036" t="s">
        <v>14</v>
      </c>
      <c r="C453" s="5036" t="s">
        <v>2501</v>
      </c>
      <c r="D453" s="5036" t="s">
        <v>2502</v>
      </c>
      <c r="E453" s="5036" t="s">
        <v>2171</v>
      </c>
      <c r="F453" s="5036" t="s">
        <v>2503</v>
      </c>
      <c r="G453" s="5036" t="s">
        <v>24</v>
      </c>
      <c r="H453" s="5036" t="s">
        <v>24</v>
      </c>
      <c r="I453" s="5036" t="s">
        <v>806</v>
      </c>
    </row>
    <row customHeight="1" ht="11.25">
      <c r="A454" s="5036" t="s">
        <v>2168</v>
      </c>
      <c r="B454" s="5036" t="s">
        <v>14</v>
      </c>
      <c r="C454" s="5036" t="s">
        <v>2504</v>
      </c>
      <c r="D454" s="5036" t="s">
        <v>2505</v>
      </c>
      <c r="E454" s="5036" t="s">
        <v>2171</v>
      </c>
      <c r="F454" s="5036" t="s">
        <v>2506</v>
      </c>
      <c r="G454" s="5036" t="s">
        <v>24</v>
      </c>
      <c r="H454" s="5036" t="s">
        <v>24</v>
      </c>
      <c r="I454" s="5036" t="s">
        <v>806</v>
      </c>
    </row>
    <row customHeight="1" ht="11.25">
      <c r="A455" s="5036" t="s">
        <v>2168</v>
      </c>
      <c r="B455" s="5036" t="s">
        <v>14</v>
      </c>
      <c r="C455" s="5036" t="s">
        <v>2507</v>
      </c>
      <c r="D455" s="5036" t="s">
        <v>2508</v>
      </c>
      <c r="E455" s="5036" t="s">
        <v>2171</v>
      </c>
      <c r="F455" s="5036" t="s">
        <v>2509</v>
      </c>
      <c r="G455" s="5036" t="s">
        <v>24</v>
      </c>
      <c r="H455" s="5036" t="s">
        <v>24</v>
      </c>
      <c r="I455" s="5036" t="s">
        <v>806</v>
      </c>
    </row>
    <row customHeight="1" ht="11.25">
      <c r="A456" s="5036" t="s">
        <v>2168</v>
      </c>
      <c r="B456" s="5036" t="s">
        <v>14</v>
      </c>
      <c r="C456" s="5036" t="s">
        <v>2510</v>
      </c>
      <c r="D456" s="5036" t="s">
        <v>2511</v>
      </c>
      <c r="E456" s="5036" t="s">
        <v>2171</v>
      </c>
      <c r="F456" s="5036" t="s">
        <v>2512</v>
      </c>
      <c r="G456" s="5036" t="s">
        <v>24</v>
      </c>
      <c r="H456" s="5036" t="s">
        <v>24</v>
      </c>
      <c r="I456" s="5036" t="s">
        <v>806</v>
      </c>
    </row>
    <row customHeight="1" ht="11.25">
      <c r="A457" s="5036" t="s">
        <v>2168</v>
      </c>
      <c r="B457" s="5036" t="s">
        <v>14</v>
      </c>
      <c r="C457" s="5036" t="s">
        <v>2858</v>
      </c>
      <c r="D457" s="5036" t="s">
        <v>2859</v>
      </c>
      <c r="E457" s="5036" t="s">
        <v>2315</v>
      </c>
      <c r="F457" s="5036" t="s">
        <v>2860</v>
      </c>
      <c r="G457" s="5036" t="s">
        <v>24</v>
      </c>
      <c r="H457" s="5036" t="s">
        <v>24</v>
      </c>
      <c r="I457" s="5036" t="s">
        <v>806</v>
      </c>
    </row>
    <row customHeight="1" ht="11.25">
      <c r="A458" s="5036" t="s">
        <v>2168</v>
      </c>
      <c r="B458" s="5036" t="s">
        <v>14</v>
      </c>
      <c r="C458" s="5036" t="s">
        <v>2513</v>
      </c>
      <c r="D458" s="5036" t="s">
        <v>2514</v>
      </c>
      <c r="E458" s="5036" t="s">
        <v>2515</v>
      </c>
      <c r="F458" s="5036" t="s">
        <v>2516</v>
      </c>
      <c r="G458" s="5036" t="s">
        <v>24</v>
      </c>
      <c r="H458" s="5036" t="s">
        <v>24</v>
      </c>
      <c r="I458" s="5036" t="s">
        <v>806</v>
      </c>
    </row>
    <row customHeight="1" ht="11.25">
      <c r="A459" s="5036" t="s">
        <v>2168</v>
      </c>
      <c r="B459" s="5036" t="s">
        <v>14</v>
      </c>
      <c r="C459" s="5036" t="s">
        <v>2517</v>
      </c>
      <c r="D459" s="5036" t="s">
        <v>2518</v>
      </c>
      <c r="E459" s="5036" t="s">
        <v>2515</v>
      </c>
      <c r="F459" s="5036" t="s">
        <v>2519</v>
      </c>
      <c r="G459" s="5036" t="s">
        <v>24</v>
      </c>
      <c r="H459" s="5036" t="s">
        <v>24</v>
      </c>
      <c r="I459" s="5036" t="s">
        <v>806</v>
      </c>
    </row>
    <row customHeight="1" ht="11.25">
      <c r="A460" s="5036" t="s">
        <v>2168</v>
      </c>
      <c r="B460" s="5036" t="s">
        <v>14</v>
      </c>
      <c r="C460" s="5036" t="s">
        <v>2523</v>
      </c>
      <c r="D460" s="5036" t="s">
        <v>2524</v>
      </c>
      <c r="E460" s="5036" t="s">
        <v>2515</v>
      </c>
      <c r="F460" s="5036" t="s">
        <v>2525</v>
      </c>
      <c r="G460" s="5036" t="s">
        <v>24</v>
      </c>
      <c r="H460" s="5036" t="s">
        <v>24</v>
      </c>
      <c r="I460" s="5036" t="s">
        <v>806</v>
      </c>
    </row>
    <row customHeight="1" ht="11.25">
      <c r="A461" s="5036" t="s">
        <v>2168</v>
      </c>
      <c r="B461" s="5036" t="s">
        <v>14</v>
      </c>
      <c r="C461" s="5036" t="s">
        <v>2526</v>
      </c>
      <c r="D461" s="5036" t="s">
        <v>2527</v>
      </c>
      <c r="E461" s="5036" t="s">
        <v>2528</v>
      </c>
      <c r="F461" s="5036" t="s">
        <v>2529</v>
      </c>
      <c r="G461" s="5036" t="s">
        <v>2530</v>
      </c>
      <c r="H461" s="5036" t="s">
        <v>24</v>
      </c>
      <c r="I461" s="5036" t="s">
        <v>806</v>
      </c>
    </row>
    <row customHeight="1" ht="11.25">
      <c r="A462" s="5036" t="s">
        <v>2168</v>
      </c>
      <c r="B462" s="5036" t="s">
        <v>14</v>
      </c>
      <c r="C462" s="5036" t="s">
        <v>2531</v>
      </c>
      <c r="D462" s="5036" t="s">
        <v>2532</v>
      </c>
      <c r="E462" s="5036" t="s">
        <v>2533</v>
      </c>
      <c r="F462" s="5036" t="s">
        <v>2274</v>
      </c>
      <c r="G462" s="5036" t="s">
        <v>24</v>
      </c>
      <c r="H462" s="5036" t="s">
        <v>2534</v>
      </c>
      <c r="I462" s="5036" t="s">
        <v>806</v>
      </c>
    </row>
    <row customHeight="1" ht="11.25">
      <c r="A463" s="5036" t="s">
        <v>2168</v>
      </c>
      <c r="B463" s="5036" t="s">
        <v>14</v>
      </c>
      <c r="C463" s="5036" t="s">
        <v>2535</v>
      </c>
      <c r="D463" s="5036" t="s">
        <v>2536</v>
      </c>
      <c r="E463" s="5036" t="s">
        <v>2537</v>
      </c>
      <c r="F463" s="5036" t="s">
        <v>2184</v>
      </c>
      <c r="G463" s="5036" t="s">
        <v>24</v>
      </c>
      <c r="H463" s="5036" t="s">
        <v>24</v>
      </c>
      <c r="I463" s="5036" t="s">
        <v>806</v>
      </c>
    </row>
    <row customHeight="1" ht="11.25">
      <c r="A464" s="5036" t="s">
        <v>2168</v>
      </c>
      <c r="B464" s="5036" t="s">
        <v>14</v>
      </c>
      <c r="C464" s="5036" t="s">
        <v>2544</v>
      </c>
      <c r="D464" s="5036" t="s">
        <v>2545</v>
      </c>
      <c r="E464" s="5036" t="s">
        <v>2179</v>
      </c>
      <c r="F464" s="5036" t="s">
        <v>2546</v>
      </c>
      <c r="G464" s="5036" t="s">
        <v>24</v>
      </c>
      <c r="H464" s="5036" t="s">
        <v>24</v>
      </c>
      <c r="I464" s="5036" t="s">
        <v>806</v>
      </c>
    </row>
    <row customHeight="1" ht="11.25">
      <c r="A465" s="5036" t="s">
        <v>2168</v>
      </c>
      <c r="B465" s="5036" t="s">
        <v>14</v>
      </c>
      <c r="C465" s="5036" t="s">
        <v>2861</v>
      </c>
      <c r="D465" s="5036" t="s">
        <v>2862</v>
      </c>
      <c r="E465" s="5036" t="s">
        <v>2179</v>
      </c>
      <c r="F465" s="5036" t="s">
        <v>2863</v>
      </c>
      <c r="G465" s="5036" t="s">
        <v>24</v>
      </c>
      <c r="H465" s="5036" t="s">
        <v>24</v>
      </c>
      <c r="I465" s="5036" t="s">
        <v>806</v>
      </c>
    </row>
    <row customHeight="1" ht="11.25">
      <c r="A466" s="5036" t="s">
        <v>2168</v>
      </c>
      <c r="B466" s="5036" t="s">
        <v>14</v>
      </c>
      <c r="C466" s="5036" t="s">
        <v>2549</v>
      </c>
      <c r="D466" s="5036" t="s">
        <v>2550</v>
      </c>
      <c r="E466" s="5036" t="s">
        <v>2551</v>
      </c>
      <c r="F466" s="5036" t="s">
        <v>2552</v>
      </c>
      <c r="G466" s="5036" t="s">
        <v>24</v>
      </c>
      <c r="H466" s="5036" t="s">
        <v>24</v>
      </c>
      <c r="I466" s="5036" t="s">
        <v>806</v>
      </c>
    </row>
    <row customHeight="1" ht="11.25">
      <c r="A467" s="5036" t="s">
        <v>2168</v>
      </c>
      <c r="B467" s="5036" t="s">
        <v>14</v>
      </c>
      <c r="C467" s="5036" t="s">
        <v>2553</v>
      </c>
      <c r="D467" s="5036" t="s">
        <v>2550</v>
      </c>
      <c r="E467" s="5036" t="s">
        <v>2551</v>
      </c>
      <c r="F467" s="5036" t="s">
        <v>2554</v>
      </c>
      <c r="G467" s="5036" t="s">
        <v>2555</v>
      </c>
      <c r="H467" s="5036" t="s">
        <v>24</v>
      </c>
      <c r="I467" s="5036" t="s">
        <v>806</v>
      </c>
    </row>
    <row customHeight="1" ht="11.25">
      <c r="A468" s="5036" t="s">
        <v>2168</v>
      </c>
      <c r="B468" s="5036" t="s">
        <v>14</v>
      </c>
      <c r="C468" s="5036" t="s">
        <v>2564</v>
      </c>
      <c r="D468" s="5036" t="s">
        <v>2565</v>
      </c>
      <c r="E468" s="5036" t="s">
        <v>2566</v>
      </c>
      <c r="F468" s="5036" t="s">
        <v>2238</v>
      </c>
      <c r="G468" s="5036" t="s">
        <v>24</v>
      </c>
      <c r="H468" s="5036" t="s">
        <v>24</v>
      </c>
      <c r="I468" s="5036" t="s">
        <v>806</v>
      </c>
    </row>
    <row customHeight="1" ht="11.25">
      <c r="A469" s="5036" t="s">
        <v>2168</v>
      </c>
      <c r="B469" s="5036" t="s">
        <v>14</v>
      </c>
      <c r="C469" s="5036" t="s">
        <v>2567</v>
      </c>
      <c r="D469" s="5036" t="s">
        <v>2568</v>
      </c>
      <c r="E469" s="5036" t="s">
        <v>2569</v>
      </c>
      <c r="F469" s="5036" t="s">
        <v>2222</v>
      </c>
      <c r="G469" s="5036" t="s">
        <v>24</v>
      </c>
      <c r="H469" s="5036" t="s">
        <v>24</v>
      </c>
      <c r="I469" s="5036" t="s">
        <v>806</v>
      </c>
    </row>
    <row customHeight="1" ht="11.25">
      <c r="A470" s="5036" t="s">
        <v>2168</v>
      </c>
      <c r="B470" s="5036" t="s">
        <v>14</v>
      </c>
      <c r="C470" s="5036" t="s">
        <v>2570</v>
      </c>
      <c r="D470" s="5036" t="s">
        <v>2571</v>
      </c>
      <c r="E470" s="5036" t="s">
        <v>2572</v>
      </c>
      <c r="F470" s="5036" t="s">
        <v>2231</v>
      </c>
      <c r="G470" s="5036" t="s">
        <v>24</v>
      </c>
      <c r="H470" s="5036" t="s">
        <v>24</v>
      </c>
      <c r="I470" s="5036" t="s">
        <v>806</v>
      </c>
    </row>
    <row customHeight="1" ht="11.25">
      <c r="A471" s="5036" t="s">
        <v>2168</v>
      </c>
      <c r="B471" s="5036" t="s">
        <v>14</v>
      </c>
      <c r="C471" s="5036" t="s">
        <v>2579</v>
      </c>
      <c r="D471" s="5036" t="s">
        <v>2580</v>
      </c>
      <c r="E471" s="5036" t="s">
        <v>2581</v>
      </c>
      <c r="F471" s="5036" t="s">
        <v>2176</v>
      </c>
      <c r="G471" s="5036" t="s">
        <v>2582</v>
      </c>
      <c r="H471" s="5036" t="s">
        <v>24</v>
      </c>
      <c r="I471" s="5036" t="s">
        <v>806</v>
      </c>
    </row>
    <row customHeight="1" ht="11.25">
      <c r="A472" s="5036" t="s">
        <v>2168</v>
      </c>
      <c r="B472" s="5036" t="s">
        <v>14</v>
      </c>
      <c r="C472" s="5036" t="s">
        <v>2583</v>
      </c>
      <c r="D472" s="5036" t="s">
        <v>2584</v>
      </c>
      <c r="E472" s="5036" t="s">
        <v>2585</v>
      </c>
      <c r="F472" s="5036" t="s">
        <v>2424</v>
      </c>
      <c r="G472" s="5036" t="s">
        <v>24</v>
      </c>
      <c r="H472" s="5036" t="s">
        <v>2586</v>
      </c>
      <c r="I472" s="5036" t="s">
        <v>806</v>
      </c>
    </row>
    <row customHeight="1" ht="11.25">
      <c r="A473" s="5036" t="s">
        <v>2168</v>
      </c>
      <c r="B473" s="5036" t="s">
        <v>14</v>
      </c>
      <c r="C473" s="5036" t="s">
        <v>2587</v>
      </c>
      <c r="D473" s="5036" t="s">
        <v>2588</v>
      </c>
      <c r="E473" s="5036" t="s">
        <v>2589</v>
      </c>
      <c r="F473" s="5036" t="s">
        <v>2424</v>
      </c>
      <c r="G473" s="5036" t="s">
        <v>24</v>
      </c>
      <c r="H473" s="5036" t="s">
        <v>24</v>
      </c>
      <c r="I473" s="5036" t="s">
        <v>806</v>
      </c>
    </row>
    <row customHeight="1" ht="11.25">
      <c r="A474" s="5036" t="s">
        <v>2168</v>
      </c>
      <c r="B474" s="5036" t="s">
        <v>14</v>
      </c>
      <c r="C474" s="5036" t="s">
        <v>2590</v>
      </c>
      <c r="D474" s="5036" t="s">
        <v>2591</v>
      </c>
      <c r="E474" s="5036" t="s">
        <v>2592</v>
      </c>
      <c r="F474" s="5036" t="s">
        <v>2204</v>
      </c>
      <c r="G474" s="5036" t="s">
        <v>2593</v>
      </c>
      <c r="H474" s="5036" t="s">
        <v>24</v>
      </c>
      <c r="I474" s="5036" t="s">
        <v>806</v>
      </c>
    </row>
    <row customHeight="1" ht="11.25">
      <c r="A475" s="5036" t="s">
        <v>2168</v>
      </c>
      <c r="B475" s="5036" t="s">
        <v>14</v>
      </c>
      <c r="C475" s="5036" t="s">
        <v>2594</v>
      </c>
      <c r="D475" s="5036" t="s">
        <v>2595</v>
      </c>
      <c r="E475" s="5036" t="s">
        <v>2596</v>
      </c>
      <c r="F475" s="5036" t="s">
        <v>2376</v>
      </c>
      <c r="G475" s="5036" t="s">
        <v>24</v>
      </c>
      <c r="H475" s="5036" t="s">
        <v>24</v>
      </c>
      <c r="I475" s="5036" t="s">
        <v>806</v>
      </c>
    </row>
    <row customHeight="1" ht="11.25">
      <c r="A476" s="5036" t="s">
        <v>2168</v>
      </c>
      <c r="B476" s="5036" t="s">
        <v>14</v>
      </c>
      <c r="C476" s="5036" t="s">
        <v>2870</v>
      </c>
      <c r="D476" s="5036" t="s">
        <v>2871</v>
      </c>
      <c r="E476" s="5036" t="s">
        <v>2872</v>
      </c>
      <c r="F476" s="5036" t="s">
        <v>2238</v>
      </c>
      <c r="G476" s="5036" t="s">
        <v>24</v>
      </c>
      <c r="H476" s="5036" t="s">
        <v>24</v>
      </c>
      <c r="I476" s="5036" t="s">
        <v>806</v>
      </c>
    </row>
    <row customHeight="1" ht="11.25">
      <c r="A477" s="5036" t="s">
        <v>2168</v>
      </c>
      <c r="B477" s="5036" t="s">
        <v>14</v>
      </c>
      <c r="C477" s="5036" t="s">
        <v>2607</v>
      </c>
      <c r="D477" s="5036" t="s">
        <v>2608</v>
      </c>
      <c r="E477" s="5036" t="s">
        <v>2609</v>
      </c>
      <c r="F477" s="5036" t="s">
        <v>2376</v>
      </c>
      <c r="G477" s="5036" t="s">
        <v>24</v>
      </c>
      <c r="H477" s="5036" t="s">
        <v>24</v>
      </c>
      <c r="I477" s="5036" t="s">
        <v>806</v>
      </c>
    </row>
    <row customHeight="1" ht="11.25">
      <c r="A478" s="5036" t="s">
        <v>2168</v>
      </c>
      <c r="B478" s="5036" t="s">
        <v>14</v>
      </c>
      <c r="C478" s="5036" t="s">
        <v>2610</v>
      </c>
      <c r="D478" s="5036" t="s">
        <v>2611</v>
      </c>
      <c r="E478" s="5036" t="s">
        <v>2612</v>
      </c>
      <c r="F478" s="5036" t="s">
        <v>2424</v>
      </c>
      <c r="G478" s="5036" t="s">
        <v>24</v>
      </c>
      <c r="H478" s="5036" t="s">
        <v>24</v>
      </c>
      <c r="I478" s="5036" t="s">
        <v>806</v>
      </c>
    </row>
    <row customHeight="1" ht="11.25">
      <c r="A479" s="5036" t="s">
        <v>2168</v>
      </c>
      <c r="B479" s="5036" t="s">
        <v>14</v>
      </c>
      <c r="C479" s="5036" t="s">
        <v>2630</v>
      </c>
      <c r="D479" s="5036" t="s">
        <v>2631</v>
      </c>
      <c r="E479" s="5036" t="s">
        <v>2632</v>
      </c>
      <c r="F479" s="5036" t="s">
        <v>2633</v>
      </c>
      <c r="G479" s="5036" t="s">
        <v>2634</v>
      </c>
      <c r="H479" s="5036" t="s">
        <v>24</v>
      </c>
      <c r="I479" s="5036" t="s">
        <v>806</v>
      </c>
    </row>
    <row customHeight="1" ht="11.25">
      <c r="A480" s="5036" t="s">
        <v>2168</v>
      </c>
      <c r="B480" s="5036" t="s">
        <v>14</v>
      </c>
      <c r="C480" s="5036" t="s">
        <v>2635</v>
      </c>
      <c r="D480" s="5036" t="s">
        <v>2636</v>
      </c>
      <c r="E480" s="5036" t="s">
        <v>2637</v>
      </c>
      <c r="F480" s="5036" t="s">
        <v>2424</v>
      </c>
      <c r="G480" s="5036" t="s">
        <v>24</v>
      </c>
      <c r="H480" s="5036" t="s">
        <v>24</v>
      </c>
      <c r="I480" s="5036" t="s">
        <v>806</v>
      </c>
    </row>
    <row customHeight="1" ht="11.25">
      <c r="A481" s="5036" t="s">
        <v>2168</v>
      </c>
      <c r="B481" s="5036" t="s">
        <v>14</v>
      </c>
      <c r="C481" s="5036" t="s">
        <v>2873</v>
      </c>
      <c r="D481" s="5036" t="s">
        <v>2874</v>
      </c>
      <c r="E481" s="5036" t="s">
        <v>2315</v>
      </c>
      <c r="F481" s="5036" t="s">
        <v>2204</v>
      </c>
      <c r="G481" s="5036" t="s">
        <v>24</v>
      </c>
      <c r="H481" s="5036" t="s">
        <v>24</v>
      </c>
      <c r="I481" s="5036" t="s">
        <v>806</v>
      </c>
    </row>
    <row customHeight="1" ht="11.25">
      <c r="A482" s="5036" t="s">
        <v>2168</v>
      </c>
      <c r="B482" s="5036" t="s">
        <v>14</v>
      </c>
      <c r="C482" s="5036" t="s">
        <v>2642</v>
      </c>
      <c r="D482" s="5036" t="s">
        <v>2643</v>
      </c>
      <c r="E482" s="5036" t="s">
        <v>2644</v>
      </c>
      <c r="F482" s="5036" t="s">
        <v>2645</v>
      </c>
      <c r="G482" s="5036" t="s">
        <v>2646</v>
      </c>
      <c r="H482" s="5036" t="s">
        <v>24</v>
      </c>
      <c r="I482" s="5036" t="s">
        <v>806</v>
      </c>
    </row>
    <row customHeight="1" ht="11.25">
      <c r="A483" s="5036" t="s">
        <v>2168</v>
      </c>
      <c r="B483" s="5036" t="s">
        <v>14</v>
      </c>
      <c r="C483" s="5036" t="s">
        <v>2878</v>
      </c>
      <c r="D483" s="5036" t="s">
        <v>2879</v>
      </c>
      <c r="E483" s="5036" t="s">
        <v>2880</v>
      </c>
      <c r="F483" s="5036" t="s">
        <v>2238</v>
      </c>
      <c r="G483" s="5036" t="s">
        <v>24</v>
      </c>
      <c r="H483" s="5036" t="s">
        <v>24</v>
      </c>
      <c r="I483" s="5036" t="s">
        <v>806</v>
      </c>
    </row>
    <row customHeight="1" ht="11.25">
      <c r="A484" s="5036" t="s">
        <v>2168</v>
      </c>
      <c r="B484" s="5036" t="s">
        <v>14</v>
      </c>
      <c r="C484" s="5036" t="s">
        <v>2928</v>
      </c>
      <c r="D484" s="5036" t="s">
        <v>2929</v>
      </c>
      <c r="E484" s="5036" t="s">
        <v>2930</v>
      </c>
      <c r="F484" s="5036" t="s">
        <v>2238</v>
      </c>
      <c r="G484" s="5036" t="s">
        <v>24</v>
      </c>
      <c r="H484" s="5036" t="s">
        <v>24</v>
      </c>
      <c r="I484" s="5036" t="s">
        <v>806</v>
      </c>
    </row>
    <row customHeight="1" ht="11.25">
      <c r="A485" s="5036" t="s">
        <v>2168</v>
      </c>
      <c r="B485" s="5036" t="s">
        <v>14</v>
      </c>
      <c r="C485" s="5036" t="s">
        <v>2683</v>
      </c>
      <c r="D485" s="5036" t="s">
        <v>2684</v>
      </c>
      <c r="E485" s="5036" t="s">
        <v>2685</v>
      </c>
      <c r="F485" s="5036" t="s">
        <v>2274</v>
      </c>
      <c r="G485" s="5036" t="s">
        <v>24</v>
      </c>
      <c r="H485" s="5036" t="s">
        <v>24</v>
      </c>
      <c r="I485" s="5036" t="s">
        <v>806</v>
      </c>
    </row>
    <row customHeight="1" ht="11.25">
      <c r="A486" s="5036" t="s">
        <v>2168</v>
      </c>
      <c r="B486" s="5036" t="s">
        <v>14</v>
      </c>
      <c r="C486" s="5036" t="s">
        <v>2690</v>
      </c>
      <c r="D486" s="5036" t="s">
        <v>2691</v>
      </c>
      <c r="E486" s="5036" t="s">
        <v>2692</v>
      </c>
      <c r="F486" s="5036" t="s">
        <v>2274</v>
      </c>
      <c r="G486" s="5036" t="s">
        <v>24</v>
      </c>
      <c r="H486" s="5036" t="s">
        <v>24</v>
      </c>
      <c r="I486" s="5036" t="s">
        <v>806</v>
      </c>
    </row>
    <row customHeight="1" ht="11.25">
      <c r="A487" s="5036" t="s">
        <v>2168</v>
      </c>
      <c r="B487" s="5036" t="s">
        <v>14</v>
      </c>
      <c r="C487" s="5036" t="s">
        <v>2693</v>
      </c>
      <c r="D487" s="5036" t="s">
        <v>2694</v>
      </c>
      <c r="E487" s="5036" t="s">
        <v>2551</v>
      </c>
      <c r="F487" s="5036" t="s">
        <v>2695</v>
      </c>
      <c r="G487" s="5036" t="s">
        <v>24</v>
      </c>
      <c r="H487" s="5036" t="s">
        <v>24</v>
      </c>
      <c r="I487" s="5036" t="s">
        <v>806</v>
      </c>
    </row>
    <row customHeight="1" ht="11.25">
      <c r="A488" s="5036" t="s">
        <v>2168</v>
      </c>
      <c r="B488" s="5036" t="s">
        <v>14</v>
      </c>
      <c r="C488" s="5036" t="s">
        <v>2696</v>
      </c>
      <c r="D488" s="5036" t="s">
        <v>2697</v>
      </c>
      <c r="E488" s="5036" t="s">
        <v>2698</v>
      </c>
      <c r="F488" s="5036" t="s">
        <v>2274</v>
      </c>
      <c r="G488" s="5036" t="s">
        <v>24</v>
      </c>
      <c r="H488" s="5036" t="s">
        <v>24</v>
      </c>
      <c r="I488" s="5036" t="s">
        <v>806</v>
      </c>
    </row>
    <row customHeight="1" ht="11.25">
      <c r="A489" s="5036" t="s">
        <v>2168</v>
      </c>
      <c r="B489" s="5036" t="s">
        <v>14</v>
      </c>
      <c r="C489" s="5036" t="s">
        <v>2699</v>
      </c>
      <c r="D489" s="5036" t="s">
        <v>2700</v>
      </c>
      <c r="E489" s="5036" t="s">
        <v>2701</v>
      </c>
      <c r="F489" s="5036" t="s">
        <v>2250</v>
      </c>
      <c r="G489" s="5036" t="s">
        <v>24</v>
      </c>
      <c r="H489" s="5036" t="s">
        <v>24</v>
      </c>
      <c r="I489" s="5036" t="s">
        <v>806</v>
      </c>
    </row>
    <row customHeight="1" ht="11.25">
      <c r="A490" s="5036" t="s">
        <v>2168</v>
      </c>
      <c r="B490" s="5036" t="s">
        <v>14</v>
      </c>
      <c r="C490" s="5036" t="s">
        <v>2884</v>
      </c>
      <c r="D490" s="5036" t="s">
        <v>2885</v>
      </c>
      <c r="E490" s="5036" t="s">
        <v>2886</v>
      </c>
      <c r="F490" s="5036" t="s">
        <v>2184</v>
      </c>
      <c r="G490" s="5036" t="s">
        <v>24</v>
      </c>
      <c r="H490" s="5036" t="s">
        <v>24</v>
      </c>
      <c r="I490" s="5036" t="s">
        <v>806</v>
      </c>
    </row>
    <row customHeight="1" ht="11.25">
      <c r="A491" s="5036" t="s">
        <v>2168</v>
      </c>
      <c r="B491" s="5036" t="s">
        <v>14</v>
      </c>
      <c r="C491" s="5036" t="s">
        <v>2702</v>
      </c>
      <c r="D491" s="5036" t="s">
        <v>2703</v>
      </c>
      <c r="E491" s="5036" t="s">
        <v>2704</v>
      </c>
      <c r="F491" s="5036" t="s">
        <v>2238</v>
      </c>
      <c r="G491" s="5036" t="s">
        <v>2705</v>
      </c>
      <c r="H491" s="5036" t="s">
        <v>24</v>
      </c>
      <c r="I491" s="5036" t="s">
        <v>806</v>
      </c>
    </row>
    <row customHeight="1" ht="11.25">
      <c r="A492" s="5036" t="s">
        <v>2168</v>
      </c>
      <c r="B492" s="5036" t="s">
        <v>14</v>
      </c>
      <c r="C492" s="5036" t="s">
        <v>2890</v>
      </c>
      <c r="D492" s="5036" t="s">
        <v>2891</v>
      </c>
      <c r="E492" s="5036" t="s">
        <v>2892</v>
      </c>
      <c r="F492" s="5036" t="s">
        <v>2893</v>
      </c>
      <c r="G492" s="5036" t="s">
        <v>24</v>
      </c>
      <c r="H492" s="5036" t="s">
        <v>24</v>
      </c>
      <c r="I492" s="5036" t="s">
        <v>806</v>
      </c>
    </row>
    <row customHeight="1" ht="11.25">
      <c r="A493" s="5036" t="s">
        <v>2168</v>
      </c>
      <c r="B493" s="5036" t="s">
        <v>14</v>
      </c>
      <c r="C493" s="5036" t="s">
        <v>2897</v>
      </c>
      <c r="D493" s="5036" t="s">
        <v>2898</v>
      </c>
      <c r="E493" s="5036" t="s">
        <v>2899</v>
      </c>
      <c r="F493" s="5036" t="s">
        <v>2226</v>
      </c>
      <c r="G493" s="5036" t="s">
        <v>24</v>
      </c>
      <c r="H493" s="5036" t="s">
        <v>24</v>
      </c>
      <c r="I493" s="5036" t="s">
        <v>806</v>
      </c>
    </row>
    <row customHeight="1" ht="11.25">
      <c r="A494" s="5036" t="s">
        <v>2168</v>
      </c>
      <c r="B494" s="5036" t="s">
        <v>14</v>
      </c>
      <c r="C494" s="5036" t="s">
        <v>2715</v>
      </c>
      <c r="D494" s="5036" t="s">
        <v>2716</v>
      </c>
      <c r="E494" s="5036" t="s">
        <v>2717</v>
      </c>
      <c r="F494" s="5036" t="s">
        <v>2274</v>
      </c>
      <c r="G494" s="5036" t="s">
        <v>24</v>
      </c>
      <c r="H494" s="5036" t="s">
        <v>24</v>
      </c>
      <c r="I494" s="5036" t="s">
        <v>806</v>
      </c>
    </row>
    <row customHeight="1" ht="11.25">
      <c r="A495" s="5036" t="s">
        <v>2168</v>
      </c>
      <c r="B495" s="5036" t="s">
        <v>14</v>
      </c>
      <c r="C495" s="5036" t="s">
        <v>2931</v>
      </c>
      <c r="D495" s="5036" t="s">
        <v>2932</v>
      </c>
      <c r="E495" s="5036" t="s">
        <v>2933</v>
      </c>
      <c r="F495" s="5036" t="s">
        <v>2242</v>
      </c>
      <c r="G495" s="5036" t="s">
        <v>24</v>
      </c>
      <c r="H495" s="5036" t="s">
        <v>24</v>
      </c>
      <c r="I495" s="5036" t="s">
        <v>806</v>
      </c>
    </row>
    <row customHeight="1" ht="11.25">
      <c r="A496" s="5036" t="s">
        <v>2168</v>
      </c>
      <c r="B496" s="5036" t="s">
        <v>14</v>
      </c>
      <c r="C496" s="5036" t="s">
        <v>2728</v>
      </c>
      <c r="D496" s="5036" t="s">
        <v>2729</v>
      </c>
      <c r="E496" s="5036" t="s">
        <v>2730</v>
      </c>
      <c r="F496" s="5036" t="s">
        <v>2731</v>
      </c>
      <c r="G496" s="5036" t="s">
        <v>24</v>
      </c>
      <c r="H496" s="5036" t="s">
        <v>24</v>
      </c>
      <c r="I496" s="5036" t="s">
        <v>806</v>
      </c>
    </row>
    <row customHeight="1" ht="11.25">
      <c r="A497" s="5036" t="s">
        <v>2168</v>
      </c>
      <c r="B497" s="5036" t="s">
        <v>14</v>
      </c>
      <c r="C497" s="5036" t="s">
        <v>2900</v>
      </c>
      <c r="D497" s="5036" t="s">
        <v>2901</v>
      </c>
      <c r="E497" s="5036" t="s">
        <v>2902</v>
      </c>
      <c r="F497" s="5036" t="s">
        <v>2204</v>
      </c>
      <c r="G497" s="5036" t="s">
        <v>2903</v>
      </c>
      <c r="H497" s="5036" t="s">
        <v>24</v>
      </c>
      <c r="I497" s="5036" t="s">
        <v>806</v>
      </c>
    </row>
    <row customHeight="1" ht="11.25">
      <c r="A498" s="5036" t="s">
        <v>2168</v>
      </c>
      <c r="B498" s="5036" t="s">
        <v>14</v>
      </c>
      <c r="C498" s="5036" t="s">
        <v>2732</v>
      </c>
      <c r="D498" s="5036" t="s">
        <v>2733</v>
      </c>
      <c r="E498" s="5036" t="s">
        <v>2734</v>
      </c>
      <c r="F498" s="5036" t="s">
        <v>2204</v>
      </c>
      <c r="G498" s="5036" t="s">
        <v>24</v>
      </c>
      <c r="H498" s="5036" t="s">
        <v>24</v>
      </c>
      <c r="I498" s="5036" t="s">
        <v>806</v>
      </c>
    </row>
    <row customHeight="1" ht="11.25">
      <c r="A499" s="5036" t="s">
        <v>2168</v>
      </c>
      <c r="B499" s="5036" t="s">
        <v>14</v>
      </c>
      <c r="C499" s="5036" t="s">
        <v>2738</v>
      </c>
      <c r="D499" s="5036" t="s">
        <v>2739</v>
      </c>
      <c r="E499" s="5036" t="s">
        <v>2740</v>
      </c>
      <c r="F499" s="5036" t="s">
        <v>2231</v>
      </c>
      <c r="G499" s="5036" t="s">
        <v>2741</v>
      </c>
      <c r="H499" s="5036" t="s">
        <v>24</v>
      </c>
      <c r="I499" s="5036" t="s">
        <v>806</v>
      </c>
    </row>
    <row customHeight="1" ht="11.25">
      <c r="A500" s="5036" t="s">
        <v>2168</v>
      </c>
      <c r="B500" s="5036" t="s">
        <v>14</v>
      </c>
      <c r="C500" s="5036" t="s">
        <v>2750</v>
      </c>
      <c r="D500" s="5036" t="s">
        <v>2751</v>
      </c>
      <c r="E500" s="5036" t="s">
        <v>2752</v>
      </c>
      <c r="F500" s="5036" t="s">
        <v>2424</v>
      </c>
      <c r="G500" s="5036" t="s">
        <v>2753</v>
      </c>
      <c r="H500" s="5036" t="s">
        <v>24</v>
      </c>
      <c r="I500" s="5036" t="s">
        <v>806</v>
      </c>
    </row>
    <row customHeight="1" ht="11.25">
      <c r="A501" s="5036" t="s">
        <v>2168</v>
      </c>
      <c r="B501" s="5036" t="s">
        <v>14</v>
      </c>
      <c r="C501" s="5036" t="s">
        <v>2913</v>
      </c>
      <c r="D501" s="5036" t="s">
        <v>2914</v>
      </c>
      <c r="E501" s="5036" t="s">
        <v>2915</v>
      </c>
      <c r="F501" s="5036" t="s">
        <v>2376</v>
      </c>
      <c r="G501" s="5036" t="s">
        <v>24</v>
      </c>
      <c r="H501" s="5036" t="s">
        <v>24</v>
      </c>
      <c r="I501" s="5036" t="s">
        <v>806</v>
      </c>
    </row>
    <row customHeight="1" ht="11.25">
      <c r="A502" s="5036" t="s">
        <v>2168</v>
      </c>
      <c r="B502" s="5036" t="s">
        <v>14</v>
      </c>
      <c r="C502" s="5036" t="s">
        <v>24</v>
      </c>
      <c r="D502" s="5036" t="s">
        <v>2761</v>
      </c>
      <c r="E502" s="5036" t="s">
        <v>2762</v>
      </c>
      <c r="F502" s="5036" t="s">
        <v>2254</v>
      </c>
      <c r="G502" s="5036" t="s">
        <v>24</v>
      </c>
      <c r="H502" s="5036" t="s">
        <v>24</v>
      </c>
      <c r="I502" s="5036" t="s">
        <v>806</v>
      </c>
    </row>
    <row customHeight="1" ht="11.25">
      <c r="A503" s="5036" t="s">
        <v>2168</v>
      </c>
      <c r="B503" s="5036" t="s">
        <v>14</v>
      </c>
      <c r="C503" s="5036" t="s">
        <v>2916</v>
      </c>
      <c r="D503" s="5036" t="s">
        <v>2917</v>
      </c>
      <c r="E503" s="5036" t="s">
        <v>2179</v>
      </c>
      <c r="F503" s="5036" t="s">
        <v>2918</v>
      </c>
      <c r="G503" s="5036" t="s">
        <v>24</v>
      </c>
      <c r="H503" s="5036" t="s">
        <v>24</v>
      </c>
      <c r="I503" s="5036" t="s">
        <v>806</v>
      </c>
    </row>
    <row customHeight="1" ht="11.25">
      <c r="A504" s="5036" t="s">
        <v>2168</v>
      </c>
      <c r="B504" s="5036" t="s">
        <v>14</v>
      </c>
      <c r="C504" s="5036" t="s">
        <v>2919</v>
      </c>
      <c r="D504" s="5036" t="s">
        <v>2920</v>
      </c>
      <c r="E504" s="5036" t="s">
        <v>2921</v>
      </c>
      <c r="F504" s="5036" t="s">
        <v>2204</v>
      </c>
      <c r="G504" s="5036" t="s">
        <v>24</v>
      </c>
      <c r="H504" s="5036" t="s">
        <v>24</v>
      </c>
      <c r="I504" s="5036" t="s">
        <v>806</v>
      </c>
    </row>
    <row customHeight="1" ht="11.25">
      <c r="A505" s="5036" t="s">
        <v>2168</v>
      </c>
      <c r="B505" s="5036" t="s">
        <v>14</v>
      </c>
      <c r="C505" s="5036" t="s">
        <v>2776</v>
      </c>
      <c r="D505" s="5036" t="s">
        <v>2777</v>
      </c>
      <c r="E505" s="5036" t="s">
        <v>2778</v>
      </c>
      <c r="F505" s="5036" t="s">
        <v>2204</v>
      </c>
      <c r="G505" s="5036" t="s">
        <v>24</v>
      </c>
      <c r="H505" s="5036" t="s">
        <v>24</v>
      </c>
      <c r="I505" s="5036" t="s">
        <v>806</v>
      </c>
    </row>
    <row customHeight="1" ht="11.25">
      <c r="A506" s="5036" t="s">
        <v>2168</v>
      </c>
      <c r="B506" s="5036" t="s">
        <v>14</v>
      </c>
      <c r="C506" s="5036" t="s">
        <v>2922</v>
      </c>
      <c r="D506" s="5036" t="s">
        <v>2923</v>
      </c>
      <c r="E506" s="5036" t="s">
        <v>2924</v>
      </c>
      <c r="F506" s="5036" t="s">
        <v>2368</v>
      </c>
      <c r="G506" s="5036" t="s">
        <v>24</v>
      </c>
      <c r="H506" s="5036" t="s">
        <v>24</v>
      </c>
      <c r="I506" s="5036" t="s">
        <v>806</v>
      </c>
    </row>
    <row customHeight="1" ht="11.25">
      <c r="A507" s="5036" t="s">
        <v>2168</v>
      </c>
      <c r="B507" s="5036" t="s">
        <v>14</v>
      </c>
      <c r="C507" s="5036" t="s">
        <v>2782</v>
      </c>
      <c r="D507" s="5036" t="s">
        <v>2783</v>
      </c>
      <c r="E507" s="5036" t="s">
        <v>2515</v>
      </c>
      <c r="F507" s="5036" t="s">
        <v>2784</v>
      </c>
      <c r="G507" s="5036" t="s">
        <v>24</v>
      </c>
      <c r="H507" s="5036" t="s">
        <v>24</v>
      </c>
      <c r="I507" s="5036" t="s">
        <v>806</v>
      </c>
    </row>
    <row customHeight="1" ht="11.25">
      <c r="A508" s="5036" t="s">
        <v>2168</v>
      </c>
      <c r="B508" s="5036" t="s">
        <v>14</v>
      </c>
      <c r="C508" s="5036" t="s">
        <v>2785</v>
      </c>
      <c r="D508" s="5036" t="s">
        <v>2786</v>
      </c>
      <c r="E508" s="5036" t="s">
        <v>2431</v>
      </c>
      <c r="F508" s="5036" t="s">
        <v>2546</v>
      </c>
      <c r="G508" s="5036" t="s">
        <v>24</v>
      </c>
      <c r="H508" s="5036" t="s">
        <v>24</v>
      </c>
      <c r="I508" s="5036" t="s">
        <v>806</v>
      </c>
    </row>
    <row customHeight="1" ht="11.25">
      <c r="A509" s="5036" t="s">
        <v>2168</v>
      </c>
      <c r="B509" s="5036" t="s">
        <v>14</v>
      </c>
      <c r="C509" s="5036" t="s">
        <v>2787</v>
      </c>
      <c r="D509" s="5036" t="s">
        <v>2788</v>
      </c>
      <c r="E509" s="5036" t="s">
        <v>2752</v>
      </c>
      <c r="F509" s="5036" t="s">
        <v>2789</v>
      </c>
      <c r="G509" s="5036" t="s">
        <v>24</v>
      </c>
      <c r="H509" s="5036" t="s">
        <v>2790</v>
      </c>
      <c r="I509" s="5036" t="s">
        <v>806</v>
      </c>
    </row>
    <row customHeight="1" ht="11.25">
      <c r="A510" s="5036" t="s">
        <v>2168</v>
      </c>
      <c r="B510" s="5036" t="s">
        <v>14</v>
      </c>
      <c r="C510" s="5036" t="s">
        <v>2797</v>
      </c>
      <c r="D510" s="5036" t="s">
        <v>2798</v>
      </c>
      <c r="E510" s="5036" t="s">
        <v>2234</v>
      </c>
      <c r="F510" s="5036" t="s">
        <v>2799</v>
      </c>
      <c r="G510" s="5036" t="s">
        <v>24</v>
      </c>
      <c r="H510" s="5036" t="s">
        <v>24</v>
      </c>
      <c r="I510" s="5036" t="s">
        <v>806</v>
      </c>
    </row>
    <row customHeight="1" ht="11.25">
      <c r="A511" s="5036" t="s">
        <v>2168</v>
      </c>
      <c r="B511" s="5036" t="s">
        <v>14</v>
      </c>
      <c r="C511" s="5036" t="s">
        <v>2803</v>
      </c>
      <c r="D511" s="5036" t="s">
        <v>2804</v>
      </c>
      <c r="E511" s="5036" t="s">
        <v>2543</v>
      </c>
      <c r="F511" s="5036" t="s">
        <v>2805</v>
      </c>
      <c r="G511" s="5036" t="s">
        <v>2806</v>
      </c>
      <c r="H511" s="5036" t="s">
        <v>24</v>
      </c>
      <c r="I511" s="5036" t="s">
        <v>806</v>
      </c>
    </row>
    <row customHeight="1" ht="11.25">
      <c r="A512" s="5036" t="s">
        <v>2168</v>
      </c>
      <c r="B512" s="5036" t="s">
        <v>14</v>
      </c>
      <c r="C512" s="5036" t="s">
        <v>2807</v>
      </c>
      <c r="D512" s="5036" t="s">
        <v>2808</v>
      </c>
      <c r="E512" s="5036" t="s">
        <v>2809</v>
      </c>
      <c r="F512" s="5036" t="s">
        <v>2645</v>
      </c>
      <c r="G512" s="5036" t="s">
        <v>24</v>
      </c>
      <c r="H512" s="5036" t="s">
        <v>24</v>
      </c>
      <c r="I512" s="5036" t="s">
        <v>806</v>
      </c>
    </row>
    <row customHeight="1" ht="11.25">
      <c r="A513" s="5036" t="s">
        <v>2168</v>
      </c>
      <c r="B513" s="5036" t="s">
        <v>14</v>
      </c>
      <c r="C513" s="5036" t="s">
        <v>2193</v>
      </c>
      <c r="D513" s="5036" t="s">
        <v>2194</v>
      </c>
      <c r="E513" s="5036" t="s">
        <v>2195</v>
      </c>
      <c r="F513" s="5036" t="s">
        <v>2196</v>
      </c>
      <c r="G513" s="5036" t="s">
        <v>2197</v>
      </c>
      <c r="H513" s="5036" t="s">
        <v>24</v>
      </c>
      <c r="I513" s="5036" t="s">
        <v>1609</v>
      </c>
    </row>
    <row customHeight="1" ht="11.25">
      <c r="A514" s="5036" t="s">
        <v>2168</v>
      </c>
      <c r="B514" s="5036" t="s">
        <v>14</v>
      </c>
      <c r="C514" s="5036" t="s">
        <v>2260</v>
      </c>
      <c r="D514" s="5036" t="s">
        <v>2261</v>
      </c>
      <c r="E514" s="5036" t="s">
        <v>2262</v>
      </c>
      <c r="F514" s="5036" t="s">
        <v>50</v>
      </c>
      <c r="G514" s="5036" t="s">
        <v>2263</v>
      </c>
      <c r="H514" s="5036" t="s">
        <v>24</v>
      </c>
      <c r="I514" s="5036" t="s">
        <v>1609</v>
      </c>
    </row>
    <row customHeight="1" ht="11.25">
      <c r="A515" s="5036" t="s">
        <v>2168</v>
      </c>
      <c r="B515" s="5036" t="s">
        <v>14</v>
      </c>
      <c r="C515" s="5036" t="s">
        <v>2934</v>
      </c>
      <c r="D515" s="5036" t="s">
        <v>2935</v>
      </c>
      <c r="E515" s="5036" t="s">
        <v>2936</v>
      </c>
      <c r="F515" s="5036" t="s">
        <v>2324</v>
      </c>
      <c r="G515" s="5036" t="s">
        <v>2937</v>
      </c>
      <c r="H515" s="5036" t="s">
        <v>24</v>
      </c>
      <c r="I515" s="5036" t="s">
        <v>1609</v>
      </c>
    </row>
    <row customHeight="1" ht="11.25">
      <c r="A516" s="5036" t="s">
        <v>2168</v>
      </c>
      <c r="B516" s="5036" t="s">
        <v>14</v>
      </c>
      <c r="C516" s="5036" t="s">
        <v>2938</v>
      </c>
      <c r="D516" s="5036" t="s">
        <v>2939</v>
      </c>
      <c r="E516" s="5036" t="s">
        <v>2940</v>
      </c>
      <c r="F516" s="5036" t="s">
        <v>2254</v>
      </c>
      <c r="G516" s="5036" t="s">
        <v>24</v>
      </c>
      <c r="H516" s="5036" t="s">
        <v>24</v>
      </c>
      <c r="I516" s="5036" t="s">
        <v>1609</v>
      </c>
    </row>
    <row customHeight="1" ht="11.25">
      <c r="A517" s="5036" t="s">
        <v>2168</v>
      </c>
      <c r="B517" s="5036" t="s">
        <v>14</v>
      </c>
      <c r="C517" s="5036" t="s">
        <v>2941</v>
      </c>
      <c r="D517" s="5036" t="s">
        <v>2942</v>
      </c>
      <c r="E517" s="5036" t="s">
        <v>2943</v>
      </c>
      <c r="F517" s="5036" t="s">
        <v>2254</v>
      </c>
      <c r="G517" s="5036" t="s">
        <v>2944</v>
      </c>
      <c r="H517" s="5036" t="s">
        <v>24</v>
      </c>
      <c r="I517" s="5036" t="s">
        <v>1609</v>
      </c>
    </row>
    <row customHeight="1" ht="11.25">
      <c r="A518" s="5036" t="s">
        <v>2168</v>
      </c>
      <c r="B518" s="5036" t="s">
        <v>14</v>
      </c>
      <c r="C518" s="5036" t="s">
        <v>2945</v>
      </c>
      <c r="D518" s="5036" t="s">
        <v>2946</v>
      </c>
      <c r="E518" s="5036" t="s">
        <v>2947</v>
      </c>
      <c r="F518" s="5036" t="s">
        <v>561</v>
      </c>
      <c r="G518" s="5036" t="s">
        <v>2948</v>
      </c>
      <c r="H518" s="5036" t="s">
        <v>24</v>
      </c>
      <c r="I518" s="5036" t="s">
        <v>1609</v>
      </c>
    </row>
    <row customHeight="1" ht="11.25">
      <c r="A519" s="5036" t="s">
        <v>2168</v>
      </c>
      <c r="B519" s="5036" t="s">
        <v>14</v>
      </c>
      <c r="C519" s="5036" t="s">
        <v>2949</v>
      </c>
      <c r="D519" s="5036" t="s">
        <v>2950</v>
      </c>
      <c r="E519" s="5036" t="s">
        <v>2951</v>
      </c>
      <c r="F519" s="5036" t="s">
        <v>2254</v>
      </c>
      <c r="G519" s="5036" t="s">
        <v>24</v>
      </c>
      <c r="H519" s="5036" t="s">
        <v>24</v>
      </c>
      <c r="I519" s="5036" t="s">
        <v>1609</v>
      </c>
    </row>
    <row customHeight="1" ht="11.25">
      <c r="A520" s="5036" t="s">
        <v>2168</v>
      </c>
      <c r="B520" s="5036" t="s">
        <v>14</v>
      </c>
      <c r="C520" s="5036" t="s">
        <v>2343</v>
      </c>
      <c r="D520" s="5036" t="s">
        <v>2344</v>
      </c>
      <c r="E520" s="5036" t="s">
        <v>2345</v>
      </c>
      <c r="F520" s="5036" t="s">
        <v>2346</v>
      </c>
      <c r="G520" s="5036" t="s">
        <v>2347</v>
      </c>
      <c r="H520" s="5036" t="s">
        <v>24</v>
      </c>
      <c r="I520" s="5036" t="s">
        <v>1609</v>
      </c>
    </row>
    <row customHeight="1" ht="11.25">
      <c r="A521" s="5036" t="s">
        <v>2168</v>
      </c>
      <c r="B521" s="5036" t="s">
        <v>14</v>
      </c>
      <c r="C521" s="5036" t="s">
        <v>2952</v>
      </c>
      <c r="D521" s="5036" t="s">
        <v>2953</v>
      </c>
      <c r="E521" s="5036" t="s">
        <v>2954</v>
      </c>
      <c r="F521" s="5036" t="s">
        <v>2226</v>
      </c>
      <c r="G521" s="5036" t="s">
        <v>24</v>
      </c>
      <c r="H521" s="5036" t="s">
        <v>24</v>
      </c>
      <c r="I521" s="5036" t="s">
        <v>1609</v>
      </c>
    </row>
    <row customHeight="1" ht="11.25">
      <c r="A522" s="5036" t="s">
        <v>2168</v>
      </c>
      <c r="B522" s="5036" t="s">
        <v>14</v>
      </c>
      <c r="C522" s="5036" t="s">
        <v>2369</v>
      </c>
      <c r="D522" s="5036" t="s">
        <v>2370</v>
      </c>
      <c r="E522" s="5036" t="s">
        <v>2371</v>
      </c>
      <c r="F522" s="5036" t="s">
        <v>2184</v>
      </c>
      <c r="G522" s="5036" t="s">
        <v>2372</v>
      </c>
      <c r="H522" s="5036" t="s">
        <v>24</v>
      </c>
      <c r="I522" s="5036" t="s">
        <v>1609</v>
      </c>
    </row>
    <row customHeight="1" ht="11.25">
      <c r="A523" s="5036" t="s">
        <v>2168</v>
      </c>
      <c r="B523" s="5036" t="s">
        <v>14</v>
      </c>
      <c r="C523" s="5036" t="s">
        <v>2955</v>
      </c>
      <c r="D523" s="5036" t="s">
        <v>2956</v>
      </c>
      <c r="E523" s="5036" t="s">
        <v>2957</v>
      </c>
      <c r="F523" s="5036" t="s">
        <v>2324</v>
      </c>
      <c r="G523" s="5036" t="s">
        <v>24</v>
      </c>
      <c r="H523" s="5036" t="s">
        <v>24</v>
      </c>
      <c r="I523" s="5036" t="s">
        <v>1609</v>
      </c>
    </row>
    <row customHeight="1" ht="11.25">
      <c r="A524" s="5036" t="s">
        <v>2168</v>
      </c>
      <c r="B524" s="5036" t="s">
        <v>14</v>
      </c>
      <c r="C524" s="5036" t="s">
        <v>2387</v>
      </c>
      <c r="D524" s="5036" t="s">
        <v>2388</v>
      </c>
      <c r="E524" s="5036" t="s">
        <v>2389</v>
      </c>
      <c r="F524" s="5036" t="s">
        <v>2390</v>
      </c>
      <c r="G524" s="5036" t="s">
        <v>24</v>
      </c>
      <c r="H524" s="5036" t="s">
        <v>24</v>
      </c>
      <c r="I524" s="5036" t="s">
        <v>1609</v>
      </c>
    </row>
    <row customHeight="1" ht="11.25">
      <c r="A525" s="5036" t="s">
        <v>2168</v>
      </c>
      <c r="B525" s="5036" t="s">
        <v>14</v>
      </c>
      <c r="C525" s="5036" t="s">
        <v>2406</v>
      </c>
      <c r="D525" s="5036" t="s">
        <v>2407</v>
      </c>
      <c r="E525" s="5036" t="s">
        <v>2408</v>
      </c>
      <c r="F525" s="5036" t="s">
        <v>2176</v>
      </c>
      <c r="G525" s="5036" t="s">
        <v>2401</v>
      </c>
      <c r="H525" s="5036" t="s">
        <v>24</v>
      </c>
      <c r="I525" s="5036" t="s">
        <v>1609</v>
      </c>
    </row>
    <row customHeight="1" ht="11.25">
      <c r="A526" s="5036" t="s">
        <v>2168</v>
      </c>
      <c r="B526" s="5036" t="s">
        <v>14</v>
      </c>
      <c r="C526" s="5036" t="s">
        <v>2417</v>
      </c>
      <c r="D526" s="5036" t="s">
        <v>2418</v>
      </c>
      <c r="E526" s="5036" t="s">
        <v>2419</v>
      </c>
      <c r="F526" s="5036" t="s">
        <v>2176</v>
      </c>
      <c r="G526" s="5036" t="s">
        <v>2420</v>
      </c>
      <c r="H526" s="5036" t="s">
        <v>24</v>
      </c>
      <c r="I526" s="5036" t="s">
        <v>1609</v>
      </c>
    </row>
    <row customHeight="1" ht="11.25">
      <c r="A527" s="5036" t="s">
        <v>2168</v>
      </c>
      <c r="B527" s="5036" t="s">
        <v>14</v>
      </c>
      <c r="C527" s="5036" t="s">
        <v>2958</v>
      </c>
      <c r="D527" s="5036" t="s">
        <v>2959</v>
      </c>
      <c r="E527" s="5036" t="s">
        <v>2960</v>
      </c>
      <c r="F527" s="5036" t="s">
        <v>2368</v>
      </c>
      <c r="G527" s="5036" t="s">
        <v>24</v>
      </c>
      <c r="H527" s="5036" t="s">
        <v>2961</v>
      </c>
      <c r="I527" s="5036" t="s">
        <v>1609</v>
      </c>
    </row>
    <row customHeight="1" ht="11.25">
      <c r="A528" s="5036" t="s">
        <v>2168</v>
      </c>
      <c r="B528" s="5036" t="s">
        <v>14</v>
      </c>
      <c r="C528" s="5036" t="s">
        <v>2962</v>
      </c>
      <c r="D528" s="5036" t="s">
        <v>2963</v>
      </c>
      <c r="E528" s="5036" t="s">
        <v>2964</v>
      </c>
      <c r="F528" s="5036" t="s">
        <v>2368</v>
      </c>
      <c r="G528" s="5036" t="s">
        <v>2965</v>
      </c>
      <c r="H528" s="5036" t="s">
        <v>24</v>
      </c>
      <c r="I528" s="5036" t="s">
        <v>1609</v>
      </c>
    </row>
    <row customHeight="1" ht="11.25">
      <c r="A529" s="5036" t="s">
        <v>2168</v>
      </c>
      <c r="B529" s="5036" t="s">
        <v>14</v>
      </c>
      <c r="C529" s="5036" t="s">
        <v>2966</v>
      </c>
      <c r="D529" s="5036" t="s">
        <v>2967</v>
      </c>
      <c r="E529" s="5036" t="s">
        <v>2968</v>
      </c>
      <c r="F529" s="5036" t="s">
        <v>2274</v>
      </c>
      <c r="G529" s="5036" t="s">
        <v>24</v>
      </c>
      <c r="H529" s="5036" t="s">
        <v>24</v>
      </c>
      <c r="I529" s="5036" t="s">
        <v>1609</v>
      </c>
    </row>
    <row customHeight="1" ht="11.25">
      <c r="A530" s="5036" t="s">
        <v>2168</v>
      </c>
      <c r="B530" s="5036" t="s">
        <v>14</v>
      </c>
      <c r="C530" s="5036" t="s">
        <v>2969</v>
      </c>
      <c r="D530" s="5036" t="s">
        <v>2970</v>
      </c>
      <c r="E530" s="5036" t="s">
        <v>2971</v>
      </c>
      <c r="F530" s="5036" t="s">
        <v>2376</v>
      </c>
      <c r="G530" s="5036" t="s">
        <v>24</v>
      </c>
      <c r="H530" s="5036" t="s">
        <v>24</v>
      </c>
      <c r="I530" s="5036" t="s">
        <v>1609</v>
      </c>
    </row>
    <row customHeight="1" ht="11.25">
      <c r="A531" s="5036" t="s">
        <v>2168</v>
      </c>
      <c r="B531" s="5036" t="s">
        <v>14</v>
      </c>
      <c r="C531" s="5036" t="s">
        <v>2535</v>
      </c>
      <c r="D531" s="5036" t="s">
        <v>2536</v>
      </c>
      <c r="E531" s="5036" t="s">
        <v>2537</v>
      </c>
      <c r="F531" s="5036" t="s">
        <v>2184</v>
      </c>
      <c r="G531" s="5036" t="s">
        <v>24</v>
      </c>
      <c r="H531" s="5036" t="s">
        <v>24</v>
      </c>
      <c r="I531" s="5036" t="s">
        <v>1609</v>
      </c>
    </row>
    <row customHeight="1" ht="11.25">
      <c r="A532" s="5036" t="s">
        <v>2168</v>
      </c>
      <c r="B532" s="5036" t="s">
        <v>14</v>
      </c>
      <c r="C532" s="5036" t="s">
        <v>2972</v>
      </c>
      <c r="D532" s="5036" t="s">
        <v>2973</v>
      </c>
      <c r="E532" s="5036" t="s">
        <v>2974</v>
      </c>
      <c r="F532" s="5036" t="s">
        <v>2975</v>
      </c>
      <c r="G532" s="5036" t="s">
        <v>24</v>
      </c>
      <c r="H532" s="5036" t="s">
        <v>24</v>
      </c>
      <c r="I532" s="5036" t="s">
        <v>1609</v>
      </c>
    </row>
    <row customHeight="1" ht="11.25">
      <c r="A533" s="5036" t="s">
        <v>2168</v>
      </c>
      <c r="B533" s="5036" t="s">
        <v>14</v>
      </c>
      <c r="C533" s="5036" t="s">
        <v>2587</v>
      </c>
      <c r="D533" s="5036" t="s">
        <v>2588</v>
      </c>
      <c r="E533" s="5036" t="s">
        <v>2589</v>
      </c>
      <c r="F533" s="5036" t="s">
        <v>2424</v>
      </c>
      <c r="G533" s="5036" t="s">
        <v>24</v>
      </c>
      <c r="H533" s="5036" t="s">
        <v>24</v>
      </c>
      <c r="I533" s="5036" t="s">
        <v>1609</v>
      </c>
    </row>
    <row customHeight="1" ht="11.25">
      <c r="A534" s="5036" t="s">
        <v>2168</v>
      </c>
      <c r="B534" s="5036" t="s">
        <v>14</v>
      </c>
      <c r="C534" s="5036" t="s">
        <v>2976</v>
      </c>
      <c r="D534" s="5036" t="s">
        <v>2977</v>
      </c>
      <c r="E534" s="5036" t="s">
        <v>2978</v>
      </c>
      <c r="F534" s="5036" t="s">
        <v>2246</v>
      </c>
      <c r="G534" s="5036" t="s">
        <v>24</v>
      </c>
      <c r="H534" s="5036" t="s">
        <v>24</v>
      </c>
      <c r="I534" s="5036" t="s">
        <v>1609</v>
      </c>
    </row>
    <row customHeight="1" ht="11.25">
      <c r="A535" s="5036" t="s">
        <v>2168</v>
      </c>
      <c r="B535" s="5036" t="s">
        <v>14</v>
      </c>
      <c r="C535" s="5036" t="s">
        <v>2979</v>
      </c>
      <c r="D535" s="5036" t="s">
        <v>2980</v>
      </c>
      <c r="E535" s="5036" t="s">
        <v>2981</v>
      </c>
      <c r="F535" s="5036" t="s">
        <v>2226</v>
      </c>
      <c r="G535" s="5036" t="s">
        <v>2982</v>
      </c>
      <c r="H535" s="5036" t="s">
        <v>24</v>
      </c>
      <c r="I535" s="5036" t="s">
        <v>1609</v>
      </c>
    </row>
    <row customHeight="1" ht="11.25">
      <c r="A536" s="5036" t="s">
        <v>2168</v>
      </c>
      <c r="B536" s="5036" t="s">
        <v>14</v>
      </c>
      <c r="C536" s="5036" t="s">
        <v>2983</v>
      </c>
      <c r="D536" s="5036" t="s">
        <v>2984</v>
      </c>
      <c r="E536" s="5036" t="s">
        <v>2985</v>
      </c>
      <c r="F536" s="5036" t="s">
        <v>2254</v>
      </c>
      <c r="G536" s="5036" t="s">
        <v>24</v>
      </c>
      <c r="H536" s="5036" t="s">
        <v>24</v>
      </c>
      <c r="I536" s="5036" t="s">
        <v>1609</v>
      </c>
    </row>
    <row customHeight="1" ht="11.25">
      <c r="A537" s="5036" t="s">
        <v>2168</v>
      </c>
      <c r="B537" s="5036" t="s">
        <v>14</v>
      </c>
      <c r="C537" s="5036" t="s">
        <v>2986</v>
      </c>
      <c r="D537" s="5036" t="s">
        <v>2987</v>
      </c>
      <c r="E537" s="5036" t="s">
        <v>2988</v>
      </c>
      <c r="F537" s="5036" t="s">
        <v>2259</v>
      </c>
      <c r="G537" s="5036" t="s">
        <v>2989</v>
      </c>
      <c r="H537" s="5036" t="s">
        <v>24</v>
      </c>
      <c r="I537" s="5036" t="s">
        <v>1609</v>
      </c>
    </row>
    <row customHeight="1" ht="11.25">
      <c r="A538" s="5036" t="s">
        <v>2168</v>
      </c>
      <c r="B538" s="5036" t="s">
        <v>14</v>
      </c>
      <c r="C538" s="5036" t="s">
        <v>2990</v>
      </c>
      <c r="D538" s="5036" t="s">
        <v>2991</v>
      </c>
      <c r="E538" s="5036" t="s">
        <v>2992</v>
      </c>
      <c r="F538" s="5036" t="s">
        <v>2226</v>
      </c>
      <c r="G538" s="5036" t="s">
        <v>2982</v>
      </c>
      <c r="H538" s="5036" t="s">
        <v>24</v>
      </c>
      <c r="I538" s="5036" t="s">
        <v>1609</v>
      </c>
    </row>
    <row customHeight="1" ht="11.25">
      <c r="A539" s="5036" t="s">
        <v>2168</v>
      </c>
      <c r="B539" s="5036" t="s">
        <v>14</v>
      </c>
      <c r="C539" s="5036" t="s">
        <v>2993</v>
      </c>
      <c r="D539" s="5036" t="s">
        <v>2994</v>
      </c>
      <c r="E539" s="5036" t="s">
        <v>2995</v>
      </c>
      <c r="F539" s="5036" t="s">
        <v>2996</v>
      </c>
      <c r="G539" s="5036" t="s">
        <v>2997</v>
      </c>
      <c r="H539" s="5036" t="s">
        <v>24</v>
      </c>
      <c r="I539" s="5036" t="s">
        <v>1609</v>
      </c>
    </row>
    <row customHeight="1" ht="11.25">
      <c r="A540" s="5036" t="s">
        <v>2168</v>
      </c>
      <c r="B540" s="5036" t="s">
        <v>14</v>
      </c>
      <c r="C540" s="5036" t="s">
        <v>2998</v>
      </c>
      <c r="D540" s="5036" t="s">
        <v>2999</v>
      </c>
      <c r="E540" s="5036" t="s">
        <v>3000</v>
      </c>
      <c r="F540" s="5036" t="s">
        <v>2184</v>
      </c>
      <c r="G540" s="5036" t="s">
        <v>3001</v>
      </c>
      <c r="H540" s="5036" t="s">
        <v>24</v>
      </c>
      <c r="I540" s="5036" t="s">
        <v>1609</v>
      </c>
    </row>
    <row customHeight="1" ht="11.25">
      <c r="A541" s="5036" t="s">
        <v>2168</v>
      </c>
      <c r="B541" s="5036" t="s">
        <v>14</v>
      </c>
      <c r="C541" s="5036" t="s">
        <v>3002</v>
      </c>
      <c r="D541" s="5036" t="s">
        <v>3003</v>
      </c>
      <c r="E541" s="5036" t="s">
        <v>3004</v>
      </c>
      <c r="F541" s="5036" t="s">
        <v>2204</v>
      </c>
      <c r="G541" s="5036" t="s">
        <v>3005</v>
      </c>
      <c r="H541" s="5036" t="s">
        <v>24</v>
      </c>
      <c r="I541" s="5036" t="s">
        <v>1609</v>
      </c>
    </row>
    <row customHeight="1" ht="11.25">
      <c r="A542" s="5036" t="s">
        <v>2168</v>
      </c>
      <c r="B542" s="5036" t="s">
        <v>14</v>
      </c>
      <c r="C542" s="5036" t="s">
        <v>3006</v>
      </c>
      <c r="D542" s="5036" t="s">
        <v>3007</v>
      </c>
      <c r="E542" s="5036" t="s">
        <v>3008</v>
      </c>
      <c r="F542" s="5036" t="s">
        <v>2254</v>
      </c>
      <c r="G542" s="5036" t="s">
        <v>24</v>
      </c>
      <c r="H542" s="5036" t="s">
        <v>24</v>
      </c>
      <c r="I542" s="5036" t="s">
        <v>1609</v>
      </c>
    </row>
    <row customHeight="1" ht="11.25">
      <c r="A543" s="5036" t="s">
        <v>2168</v>
      </c>
      <c r="B543" s="5036" t="s">
        <v>14</v>
      </c>
      <c r="C543" s="5036" t="s">
        <v>3009</v>
      </c>
      <c r="D543" s="5036" t="s">
        <v>3010</v>
      </c>
      <c r="E543" s="5036" t="s">
        <v>3011</v>
      </c>
      <c r="F543" s="5036" t="s">
        <v>2254</v>
      </c>
      <c r="G543" s="5036" t="s">
        <v>24</v>
      </c>
      <c r="H543" s="5036" t="s">
        <v>24</v>
      </c>
      <c r="I543" s="5036" t="s">
        <v>1609</v>
      </c>
    </row>
    <row customHeight="1" ht="11.25">
      <c r="A544" s="5036" t="s">
        <v>2168</v>
      </c>
      <c r="B544" s="5036" t="s">
        <v>14</v>
      </c>
      <c r="C544" s="5036" t="s">
        <v>3012</v>
      </c>
      <c r="D544" s="5036" t="s">
        <v>3013</v>
      </c>
      <c r="E544" s="5036" t="s">
        <v>3014</v>
      </c>
      <c r="F544" s="5036" t="s">
        <v>2184</v>
      </c>
      <c r="G544" s="5036" t="s">
        <v>24</v>
      </c>
      <c r="H544" s="5036" t="s">
        <v>24</v>
      </c>
      <c r="I544" s="5036" t="s">
        <v>1609</v>
      </c>
    </row>
    <row customHeight="1" ht="11.25">
      <c r="A545" s="5036" t="s">
        <v>2168</v>
      </c>
      <c r="B545" s="5036" t="s">
        <v>14</v>
      </c>
      <c r="C545" s="5036" t="s">
        <v>3015</v>
      </c>
      <c r="D545" s="5036" t="s">
        <v>3016</v>
      </c>
      <c r="E545" s="5036" t="s">
        <v>3017</v>
      </c>
      <c r="F545" s="5036" t="s">
        <v>2204</v>
      </c>
      <c r="G545" s="5036" t="s">
        <v>3018</v>
      </c>
      <c r="H545" s="5036" t="s">
        <v>24</v>
      </c>
      <c r="I545" s="5036" t="s">
        <v>1609</v>
      </c>
    </row>
    <row customHeight="1" ht="11.25">
      <c r="A546" s="5036" t="s">
        <v>2168</v>
      </c>
      <c r="B546" s="5036" t="s">
        <v>14</v>
      </c>
      <c r="C546" s="5036" t="s">
        <v>3019</v>
      </c>
      <c r="D546" s="5036" t="s">
        <v>3020</v>
      </c>
      <c r="E546" s="5036" t="s">
        <v>3021</v>
      </c>
      <c r="F546" s="5036" t="s">
        <v>2383</v>
      </c>
      <c r="G546" s="5036" t="s">
        <v>3022</v>
      </c>
      <c r="H546" s="5036" t="s">
        <v>24</v>
      </c>
      <c r="I546" s="5036" t="s">
        <v>1609</v>
      </c>
    </row>
    <row customHeight="1" ht="11.25">
      <c r="A547" s="5036" t="s">
        <v>2168</v>
      </c>
      <c r="B547" s="5036" t="s">
        <v>14</v>
      </c>
      <c r="C547" s="5036" t="s">
        <v>3023</v>
      </c>
      <c r="D547" s="5036" t="s">
        <v>3024</v>
      </c>
      <c r="E547" s="5036" t="s">
        <v>3025</v>
      </c>
      <c r="F547" s="5036" t="s">
        <v>2324</v>
      </c>
      <c r="G547" s="5036" t="s">
        <v>3026</v>
      </c>
      <c r="H547" s="5036" t="s">
        <v>24</v>
      </c>
      <c r="I547" s="5036" t="s">
        <v>1609</v>
      </c>
    </row>
    <row customHeight="1" ht="11.25">
      <c r="A548" s="5036" t="s">
        <v>2168</v>
      </c>
      <c r="B548" s="5036" t="s">
        <v>14</v>
      </c>
      <c r="C548" s="5036" t="s">
        <v>3027</v>
      </c>
      <c r="D548" s="5036" t="s">
        <v>3028</v>
      </c>
      <c r="E548" s="5036" t="s">
        <v>3029</v>
      </c>
      <c r="F548" s="5036" t="s">
        <v>2254</v>
      </c>
      <c r="G548" s="5036" t="s">
        <v>24</v>
      </c>
      <c r="H548" s="5036" t="s">
        <v>24</v>
      </c>
      <c r="I548" s="5036" t="s">
        <v>1609</v>
      </c>
    </row>
    <row customHeight="1" ht="11.25">
      <c r="A549" s="5036" t="s">
        <v>2168</v>
      </c>
      <c r="B549" s="5036" t="s">
        <v>14</v>
      </c>
      <c r="C549" s="5036" t="s">
        <v>3030</v>
      </c>
      <c r="D549" s="5036" t="s">
        <v>3031</v>
      </c>
      <c r="E549" s="5036" t="s">
        <v>3032</v>
      </c>
      <c r="F549" s="5036" t="s">
        <v>2390</v>
      </c>
      <c r="G549" s="5036" t="s">
        <v>24</v>
      </c>
      <c r="H549" s="5036" t="s">
        <v>24</v>
      </c>
      <c r="I549" s="5036" t="s">
        <v>1609</v>
      </c>
    </row>
    <row customHeight="1" ht="11.25">
      <c r="A550" s="5036" t="s">
        <v>2168</v>
      </c>
      <c r="B550" s="5036" t="s">
        <v>14</v>
      </c>
      <c r="C550" s="5036" t="s">
        <v>3033</v>
      </c>
      <c r="D550" s="5036" t="s">
        <v>3034</v>
      </c>
      <c r="E550" s="5036" t="s">
        <v>3035</v>
      </c>
      <c r="F550" s="5036" t="s">
        <v>2204</v>
      </c>
      <c r="G550" s="5036" t="s">
        <v>24</v>
      </c>
      <c r="H550" s="5036" t="s">
        <v>24</v>
      </c>
      <c r="I550" s="5036" t="s">
        <v>1609</v>
      </c>
    </row>
    <row customHeight="1" ht="11.25">
      <c r="A551" s="5036" t="s">
        <v>2168</v>
      </c>
      <c r="B551" s="5036" t="s">
        <v>14</v>
      </c>
      <c r="C551" s="5036" t="s">
        <v>3036</v>
      </c>
      <c r="D551" s="5036" t="s">
        <v>3037</v>
      </c>
      <c r="E551" s="5036" t="s">
        <v>3038</v>
      </c>
      <c r="F551" s="5036" t="s">
        <v>2397</v>
      </c>
      <c r="G551" s="5036" t="s">
        <v>3039</v>
      </c>
      <c r="H551" s="5036" t="s">
        <v>24</v>
      </c>
      <c r="I551" s="5036" t="s">
        <v>1609</v>
      </c>
    </row>
    <row customHeight="1" ht="11.25">
      <c r="A552" s="5036" t="s">
        <v>2168</v>
      </c>
      <c r="B552" s="5036" t="s">
        <v>14</v>
      </c>
      <c r="C552" s="5036" t="s">
        <v>3040</v>
      </c>
      <c r="D552" s="5036" t="s">
        <v>3041</v>
      </c>
      <c r="E552" s="5036" t="s">
        <v>3042</v>
      </c>
      <c r="F552" s="5036" t="s">
        <v>2397</v>
      </c>
      <c r="G552" s="5036" t="s">
        <v>24</v>
      </c>
      <c r="H552" s="5036" t="s">
        <v>24</v>
      </c>
      <c r="I552" s="5036" t="s">
        <v>1609</v>
      </c>
    </row>
    <row customHeight="1" ht="11.25">
      <c r="A553" s="5036" t="s">
        <v>2168</v>
      </c>
      <c r="B553" s="5036" t="s">
        <v>14</v>
      </c>
      <c r="C553" s="5036" t="s">
        <v>3043</v>
      </c>
      <c r="D553" s="5036" t="s">
        <v>3044</v>
      </c>
      <c r="E553" s="5036" t="s">
        <v>3045</v>
      </c>
      <c r="F553" s="5036" t="s">
        <v>2242</v>
      </c>
      <c r="G553" s="5036" t="s">
        <v>24</v>
      </c>
      <c r="H553" s="5036" t="s">
        <v>24</v>
      </c>
      <c r="I553" s="5036" t="s">
        <v>1609</v>
      </c>
    </row>
    <row customHeight="1" ht="11.25">
      <c r="A554" s="5036" t="s">
        <v>2168</v>
      </c>
      <c r="B554" s="5036" t="s">
        <v>14</v>
      </c>
      <c r="C554" s="5036" t="s">
        <v>24</v>
      </c>
      <c r="D554" s="5036" t="s">
        <v>2761</v>
      </c>
      <c r="E554" s="5036" t="s">
        <v>2762</v>
      </c>
      <c r="F554" s="5036" t="s">
        <v>2254</v>
      </c>
      <c r="G554" s="5036" t="s">
        <v>24</v>
      </c>
      <c r="H554" s="5036" t="s">
        <v>24</v>
      </c>
      <c r="I554" s="5036" t="s">
        <v>1609</v>
      </c>
    </row>
    <row customHeight="1" ht="11.25">
      <c r="A555" s="5036" t="s">
        <v>2168</v>
      </c>
      <c r="B555" s="5036" t="s">
        <v>14</v>
      </c>
      <c r="C555" s="5036" t="s">
        <v>2770</v>
      </c>
      <c r="D555" s="5036" t="s">
        <v>2771</v>
      </c>
      <c r="E555" s="5036" t="s">
        <v>2772</v>
      </c>
      <c r="F555" s="5036" t="s">
        <v>2176</v>
      </c>
      <c r="G555" s="5036" t="s">
        <v>24</v>
      </c>
      <c r="H555" s="5036" t="s">
        <v>24</v>
      </c>
      <c r="I555" s="5036" t="s">
        <v>1609</v>
      </c>
    </row>
    <row customHeight="1" ht="11.25">
      <c r="A556" s="5036" t="s">
        <v>2168</v>
      </c>
      <c r="B556" s="5036" t="s">
        <v>14</v>
      </c>
      <c r="C556" s="5036" t="s">
        <v>3046</v>
      </c>
      <c r="D556" s="5036" t="s">
        <v>3047</v>
      </c>
      <c r="E556" s="5036" t="s">
        <v>3048</v>
      </c>
      <c r="F556" s="5036" t="s">
        <v>2204</v>
      </c>
      <c r="G556" s="5036" t="s">
        <v>3049</v>
      </c>
      <c r="H556" s="5036" t="s">
        <v>24</v>
      </c>
      <c r="I556" s="5036"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E83DD-C4F3-BDCB-A2A4-D598C640ACC5}" mc:Ignorable="x14ac xr xr2 xr3">
  <sheetPr>
    <tabColor rgb="FFFFCC99"/>
  </sheetPr>
  <dimension ref="A1:G106"/>
  <sheetViews>
    <sheetView topLeftCell="A1" showGridLines="0" workbookViewId="0">
      <selection activeCell="A1" sqref="A1"/>
    </sheetView>
  </sheetViews>
  <sheetFormatPr customHeight="1" defaultRowHeight="11.25"/>
  <cols>
    <col min="1" max="1" style="4446" width="9.140625"/>
  </cols>
  <sheetData>
    <row customHeight="1" ht="11.25">
      <c r="A1" s="373" t="s">
        <v>3050</v>
      </c>
      <c r="B1" s="48" t="s">
        <v>3051</v>
      </c>
      <c r="C1" s="48" t="s">
        <v>3052</v>
      </c>
      <c r="D1" s="48" t="s">
        <v>3053</v>
      </c>
      <c r="E1" s="0" t="s">
        <v>3054</v>
      </c>
      <c r="F1" s="0" t="s">
        <v>3055</v>
      </c>
      <c r="G1" s="0" t="s">
        <v>3056</v>
      </c>
    </row>
    <row customHeight="1" ht="11.25">
      <c r="A2" s="373" t="s">
        <v>14</v>
      </c>
      <c r="B2" s="0" t="s">
        <v>97</v>
      </c>
      <c r="C2" s="0" t="s">
        <v>3057</v>
      </c>
      <c r="D2" s="0" t="s">
        <v>3058</v>
      </c>
      <c r="E2" s="0" t="s">
        <v>3059</v>
      </c>
      <c r="F2" s="0" t="s">
        <v>3060</v>
      </c>
      <c r="G2" s="0" t="s">
        <v>107</v>
      </c>
    </row>
    <row customHeight="1" ht="11.25">
      <c r="A3" s="373" t="s">
        <v>14</v>
      </c>
      <c r="B3" s="0" t="s">
        <v>97</v>
      </c>
      <c r="C3" s="0" t="s">
        <v>3057</v>
      </c>
      <c r="D3" s="0" t="s">
        <v>97</v>
      </c>
      <c r="E3" s="0" t="s">
        <v>3057</v>
      </c>
      <c r="F3" s="0" t="s">
        <v>3061</v>
      </c>
      <c r="G3" s="0" t="s">
        <v>108</v>
      </c>
    </row>
    <row customHeight="1" ht="11.25">
      <c r="A4" s="373" t="s">
        <v>14</v>
      </c>
      <c r="B4" s="0" t="s">
        <v>97</v>
      </c>
      <c r="C4" s="0" t="s">
        <v>3057</v>
      </c>
      <c r="D4" s="0" t="s">
        <v>3062</v>
      </c>
      <c r="E4" s="0" t="s">
        <v>3063</v>
      </c>
      <c r="F4" s="0" t="s">
        <v>3064</v>
      </c>
      <c r="G4" s="0" t="s">
        <v>88</v>
      </c>
    </row>
    <row customHeight="1" ht="11.25">
      <c r="A5" s="373" t="s">
        <v>14</v>
      </c>
      <c r="B5" s="0" t="s">
        <v>97</v>
      </c>
      <c r="C5" s="0" t="s">
        <v>3057</v>
      </c>
      <c r="D5" s="0" t="s">
        <v>3065</v>
      </c>
      <c r="E5" s="0" t="s">
        <v>3066</v>
      </c>
      <c r="F5" s="0" t="s">
        <v>3064</v>
      </c>
      <c r="G5" s="0" t="s">
        <v>89</v>
      </c>
    </row>
    <row customHeight="1" ht="11.25">
      <c r="A6" s="373" t="s">
        <v>14</v>
      </c>
      <c r="B6" s="0" t="s">
        <v>97</v>
      </c>
      <c r="C6" s="0" t="s">
        <v>3057</v>
      </c>
      <c r="D6" s="0" t="s">
        <v>3067</v>
      </c>
      <c r="E6" s="0" t="s">
        <v>3068</v>
      </c>
      <c r="F6" s="0" t="s">
        <v>3064</v>
      </c>
      <c r="G6" s="0" t="s">
        <v>109</v>
      </c>
    </row>
    <row customHeight="1" ht="11.25">
      <c r="A7" s="373" t="s">
        <v>14</v>
      </c>
      <c r="B7" s="0" t="s">
        <v>97</v>
      </c>
      <c r="C7" s="0" t="s">
        <v>3057</v>
      </c>
      <c r="D7" s="0" t="s">
        <v>98</v>
      </c>
      <c r="E7" s="0" t="s">
        <v>99</v>
      </c>
      <c r="F7" s="0" t="s">
        <v>3064</v>
      </c>
      <c r="G7" s="0" t="s">
        <v>90</v>
      </c>
    </row>
    <row customHeight="1" ht="11.25">
      <c r="A8" s="373" t="s">
        <v>14</v>
      </c>
      <c r="B8" s="0" t="s">
        <v>97</v>
      </c>
      <c r="C8" s="0" t="s">
        <v>3057</v>
      </c>
      <c r="D8" s="0" t="s">
        <v>3069</v>
      </c>
      <c r="E8" s="0" t="s">
        <v>3070</v>
      </c>
      <c r="F8" s="0" t="s">
        <v>3064</v>
      </c>
      <c r="G8" s="0" t="s">
        <v>91</v>
      </c>
    </row>
    <row customHeight="1" ht="11.25">
      <c r="A9" s="373" t="s">
        <v>14</v>
      </c>
      <c r="B9" s="0" t="s">
        <v>97</v>
      </c>
      <c r="C9" s="0" t="s">
        <v>3057</v>
      </c>
      <c r="D9" s="0" t="s">
        <v>3071</v>
      </c>
      <c r="E9" s="0" t="s">
        <v>3072</v>
      </c>
      <c r="F9" s="0" t="s">
        <v>3064</v>
      </c>
      <c r="G9" s="0" t="s">
        <v>110</v>
      </c>
    </row>
    <row customHeight="1" ht="11.25">
      <c r="A10" s="373" t="s">
        <v>14</v>
      </c>
      <c r="B10" s="0" t="s">
        <v>3073</v>
      </c>
      <c r="C10" s="0" t="s">
        <v>3074</v>
      </c>
      <c r="D10" s="0" t="s">
        <v>3073</v>
      </c>
      <c r="E10" s="0" t="s">
        <v>3074</v>
      </c>
      <c r="F10" s="0" t="s">
        <v>3061</v>
      </c>
      <c r="G10" s="0" t="s">
        <v>146</v>
      </c>
    </row>
    <row customHeight="1" ht="11.25">
      <c r="A11" s="373" t="s">
        <v>14</v>
      </c>
      <c r="B11" s="0" t="s">
        <v>3073</v>
      </c>
      <c r="C11" s="0" t="s">
        <v>3074</v>
      </c>
      <c r="D11" s="0" t="s">
        <v>3075</v>
      </c>
      <c r="E11" s="0" t="s">
        <v>3076</v>
      </c>
      <c r="F11" s="0" t="s">
        <v>3060</v>
      </c>
      <c r="G11" s="0" t="s">
        <v>147</v>
      </c>
    </row>
    <row customHeight="1" ht="11.25">
      <c r="A12" s="373" t="s">
        <v>14</v>
      </c>
      <c r="B12" s="0" t="s">
        <v>3073</v>
      </c>
      <c r="C12" s="0" t="s">
        <v>3074</v>
      </c>
      <c r="D12" s="0" t="s">
        <v>3077</v>
      </c>
      <c r="E12" s="0" t="s">
        <v>3078</v>
      </c>
      <c r="F12" s="0" t="s">
        <v>3060</v>
      </c>
      <c r="G12" s="0" t="s">
        <v>148</v>
      </c>
    </row>
    <row customHeight="1" ht="11.25">
      <c r="A13" s="373" t="s">
        <v>14</v>
      </c>
      <c r="B13" s="0" t="s">
        <v>3073</v>
      </c>
      <c r="C13" s="0" t="s">
        <v>3074</v>
      </c>
      <c r="D13" s="0" t="s">
        <v>3079</v>
      </c>
      <c r="E13" s="0" t="s">
        <v>3080</v>
      </c>
      <c r="F13" s="0" t="s">
        <v>3064</v>
      </c>
      <c r="G13" s="0" t="s">
        <v>149</v>
      </c>
    </row>
    <row customHeight="1" ht="11.25">
      <c r="A14" s="373" t="s">
        <v>14</v>
      </c>
      <c r="B14" s="0" t="s">
        <v>3073</v>
      </c>
      <c r="C14" s="0" t="s">
        <v>3074</v>
      </c>
      <c r="D14" s="0" t="s">
        <v>3081</v>
      </c>
      <c r="E14" s="0" t="s">
        <v>3082</v>
      </c>
      <c r="F14" s="0" t="s">
        <v>3064</v>
      </c>
      <c r="G14" s="0" t="s">
        <v>150</v>
      </c>
    </row>
    <row customHeight="1" ht="11.25">
      <c r="A15" s="373" t="s">
        <v>14</v>
      </c>
      <c r="B15" s="0" t="s">
        <v>3073</v>
      </c>
      <c r="C15" s="0" t="s">
        <v>3074</v>
      </c>
      <c r="D15" s="0" t="s">
        <v>3083</v>
      </c>
      <c r="E15" s="0" t="s">
        <v>3084</v>
      </c>
      <c r="F15" s="0" t="s">
        <v>3064</v>
      </c>
      <c r="G15" s="0" t="s">
        <v>151</v>
      </c>
    </row>
    <row customHeight="1" ht="11.25">
      <c r="A16" s="373" t="s">
        <v>14</v>
      </c>
      <c r="B16" s="0" t="s">
        <v>3073</v>
      </c>
      <c r="C16" s="0" t="s">
        <v>3074</v>
      </c>
      <c r="D16" s="0" t="s">
        <v>3085</v>
      </c>
      <c r="E16" s="0" t="s">
        <v>3086</v>
      </c>
      <c r="F16" s="0" t="s">
        <v>3064</v>
      </c>
      <c r="G16" s="0" t="s">
        <v>1454</v>
      </c>
    </row>
    <row customHeight="1" ht="11.25">
      <c r="A17" s="373" t="s">
        <v>14</v>
      </c>
      <c r="B17" s="0" t="s">
        <v>3087</v>
      </c>
      <c r="C17" s="0" t="s">
        <v>3088</v>
      </c>
      <c r="D17" s="0" t="s">
        <v>3087</v>
      </c>
      <c r="E17" s="0" t="s">
        <v>3088</v>
      </c>
      <c r="F17" s="0" t="s">
        <v>3089</v>
      </c>
      <c r="G17" s="0" t="s">
        <v>1460</v>
      </c>
    </row>
    <row customHeight="1" ht="11.25">
      <c r="A18" s="373" t="s">
        <v>14</v>
      </c>
      <c r="B18" s="0" t="s">
        <v>3090</v>
      </c>
      <c r="C18" s="0" t="s">
        <v>3091</v>
      </c>
      <c r="D18" s="0" t="s">
        <v>3092</v>
      </c>
      <c r="E18" s="0" t="s">
        <v>3093</v>
      </c>
      <c r="F18" s="0" t="s">
        <v>3064</v>
      </c>
      <c r="G18" s="0" t="s">
        <v>1471</v>
      </c>
    </row>
    <row customHeight="1" ht="11.25">
      <c r="A19" s="373" t="s">
        <v>14</v>
      </c>
      <c r="B19" s="0" t="s">
        <v>3090</v>
      </c>
      <c r="C19" s="0" t="s">
        <v>3091</v>
      </c>
      <c r="D19" s="0" t="s">
        <v>3090</v>
      </c>
      <c r="E19" s="0" t="s">
        <v>3091</v>
      </c>
      <c r="F19" s="0" t="s">
        <v>3061</v>
      </c>
      <c r="G19" s="0" t="s">
        <v>1485</v>
      </c>
    </row>
    <row customHeight="1" ht="11.25">
      <c r="A20" s="373" t="s">
        <v>14</v>
      </c>
      <c r="B20" s="0" t="s">
        <v>3090</v>
      </c>
      <c r="C20" s="0" t="s">
        <v>3091</v>
      </c>
      <c r="D20" s="0" t="s">
        <v>3094</v>
      </c>
      <c r="E20" s="0" t="s">
        <v>3095</v>
      </c>
      <c r="F20" s="0" t="s">
        <v>3060</v>
      </c>
      <c r="G20" s="0" t="s">
        <v>1497</v>
      </c>
    </row>
    <row customHeight="1" ht="11.25">
      <c r="A21" s="373" t="s">
        <v>14</v>
      </c>
      <c r="B21" s="0" t="s">
        <v>3090</v>
      </c>
      <c r="C21" s="0" t="s">
        <v>3091</v>
      </c>
      <c r="D21" s="0" t="s">
        <v>3096</v>
      </c>
      <c r="E21" s="0" t="s">
        <v>3097</v>
      </c>
      <c r="F21" s="0" t="s">
        <v>3060</v>
      </c>
      <c r="G21" s="0" t="s">
        <v>1506</v>
      </c>
    </row>
    <row customHeight="1" ht="11.25">
      <c r="A22" s="373" t="s">
        <v>14</v>
      </c>
      <c r="B22" s="0" t="s">
        <v>3090</v>
      </c>
      <c r="C22" s="0" t="s">
        <v>3091</v>
      </c>
      <c r="D22" s="0" t="s">
        <v>3098</v>
      </c>
      <c r="E22" s="0" t="s">
        <v>3099</v>
      </c>
      <c r="F22" s="0" t="s">
        <v>3064</v>
      </c>
      <c r="G22" s="0" t="s">
        <v>1522</v>
      </c>
    </row>
    <row customHeight="1" ht="11.25">
      <c r="A23" s="373" t="s">
        <v>14</v>
      </c>
      <c r="B23" s="0" t="s">
        <v>3090</v>
      </c>
      <c r="C23" s="0" t="s">
        <v>3091</v>
      </c>
      <c r="D23" s="0" t="s">
        <v>3100</v>
      </c>
      <c r="E23" s="0" t="s">
        <v>3101</v>
      </c>
      <c r="F23" s="0" t="s">
        <v>3060</v>
      </c>
      <c r="G23" s="0" t="s">
        <v>1529</v>
      </c>
    </row>
    <row customHeight="1" ht="11.25">
      <c r="A24" s="373" t="s">
        <v>14</v>
      </c>
      <c r="B24" s="0" t="s">
        <v>3090</v>
      </c>
      <c r="C24" s="0" t="s">
        <v>3091</v>
      </c>
      <c r="D24" s="0" t="s">
        <v>3102</v>
      </c>
      <c r="E24" s="0" t="s">
        <v>3103</v>
      </c>
      <c r="F24" s="0" t="s">
        <v>3060</v>
      </c>
      <c r="G24" s="0" t="s">
        <v>1537</v>
      </c>
    </row>
    <row customHeight="1" ht="11.25">
      <c r="A25" s="373" t="s">
        <v>14</v>
      </c>
      <c r="B25" s="0" t="s">
        <v>3090</v>
      </c>
      <c r="C25" s="0" t="s">
        <v>3091</v>
      </c>
      <c r="D25" s="0" t="s">
        <v>3104</v>
      </c>
      <c r="E25" s="0" t="s">
        <v>3105</v>
      </c>
      <c r="F25" s="0" t="s">
        <v>3060</v>
      </c>
      <c r="G25" s="0" t="s">
        <v>1544</v>
      </c>
    </row>
    <row customHeight="1" ht="11.25">
      <c r="A26" s="373" t="s">
        <v>14</v>
      </c>
      <c r="B26" s="0" t="s">
        <v>3090</v>
      </c>
      <c r="C26" s="0" t="s">
        <v>3091</v>
      </c>
      <c r="D26" s="0" t="s">
        <v>3106</v>
      </c>
      <c r="E26" s="0" t="s">
        <v>3107</v>
      </c>
      <c r="F26" s="0" t="s">
        <v>3064</v>
      </c>
      <c r="G26" s="0" t="s">
        <v>1548</v>
      </c>
    </row>
    <row customHeight="1" ht="11.25">
      <c r="A27" s="373" t="s">
        <v>14</v>
      </c>
      <c r="B27" s="0" t="s">
        <v>3090</v>
      </c>
      <c r="C27" s="0" t="s">
        <v>3091</v>
      </c>
      <c r="D27" s="0" t="s">
        <v>3108</v>
      </c>
      <c r="E27" s="0" t="s">
        <v>3109</v>
      </c>
      <c r="F27" s="0" t="s">
        <v>3064</v>
      </c>
      <c r="G27" s="0" t="s">
        <v>1553</v>
      </c>
    </row>
    <row customHeight="1" ht="11.25">
      <c r="A28" s="373" t="s">
        <v>14</v>
      </c>
      <c r="B28" s="0" t="s">
        <v>3090</v>
      </c>
      <c r="C28" s="0" t="s">
        <v>3091</v>
      </c>
      <c r="D28" s="0" t="s">
        <v>3110</v>
      </c>
      <c r="E28" s="0" t="s">
        <v>3111</v>
      </c>
      <c r="F28" s="0" t="s">
        <v>3064</v>
      </c>
      <c r="G28" s="0" t="s">
        <v>1561</v>
      </c>
    </row>
    <row customHeight="1" ht="11.25">
      <c r="A29" s="373" t="s">
        <v>14</v>
      </c>
      <c r="B29" s="0" t="s">
        <v>3112</v>
      </c>
      <c r="C29" s="0" t="s">
        <v>3113</v>
      </c>
      <c r="D29" s="0" t="s">
        <v>3112</v>
      </c>
      <c r="E29" s="0" t="s">
        <v>3113</v>
      </c>
      <c r="F29" s="0" t="s">
        <v>3089</v>
      </c>
      <c r="G29" s="0" t="s">
        <v>1563</v>
      </c>
    </row>
    <row customHeight="1" ht="11.25">
      <c r="A30" s="373" t="s">
        <v>14</v>
      </c>
      <c r="B30" s="0" t="s">
        <v>3114</v>
      </c>
      <c r="C30" s="0" t="s">
        <v>3115</v>
      </c>
      <c r="D30" s="0" t="s">
        <v>3114</v>
      </c>
      <c r="E30" s="0" t="s">
        <v>3115</v>
      </c>
      <c r="F30" s="0" t="s">
        <v>3089</v>
      </c>
      <c r="G30" s="0" t="s">
        <v>1566</v>
      </c>
    </row>
    <row customHeight="1" ht="11.25">
      <c r="A31" s="373" t="s">
        <v>14</v>
      </c>
      <c r="B31" s="0" t="s">
        <v>3116</v>
      </c>
      <c r="C31" s="0" t="s">
        <v>3117</v>
      </c>
      <c r="D31" s="0" t="s">
        <v>3116</v>
      </c>
      <c r="E31" s="0" t="s">
        <v>3117</v>
      </c>
      <c r="F31" s="0" t="s">
        <v>3089</v>
      </c>
      <c r="G31" s="0" t="s">
        <v>1571</v>
      </c>
    </row>
    <row customHeight="1" ht="11.25">
      <c r="A32" s="373" t="s">
        <v>14</v>
      </c>
      <c r="B32" s="0" t="s">
        <v>3118</v>
      </c>
      <c r="C32" s="0" t="s">
        <v>3119</v>
      </c>
      <c r="D32" s="0" t="s">
        <v>3120</v>
      </c>
      <c r="E32" s="0" t="s">
        <v>3121</v>
      </c>
      <c r="F32" s="0" t="s">
        <v>3064</v>
      </c>
      <c r="G32" s="0" t="s">
        <v>1573</v>
      </c>
    </row>
    <row customHeight="1" ht="11.25">
      <c r="A33" s="373" t="s">
        <v>14</v>
      </c>
      <c r="B33" s="0" t="s">
        <v>3118</v>
      </c>
      <c r="C33" s="0" t="s">
        <v>3119</v>
      </c>
      <c r="D33" s="0" t="s">
        <v>3122</v>
      </c>
      <c r="E33" s="0" t="s">
        <v>3123</v>
      </c>
      <c r="F33" s="0" t="s">
        <v>3064</v>
      </c>
      <c r="G33" s="0" t="s">
        <v>1575</v>
      </c>
    </row>
    <row customHeight="1" ht="11.25">
      <c r="A34" s="373" t="s">
        <v>14</v>
      </c>
      <c r="B34" s="0" t="s">
        <v>3118</v>
      </c>
      <c r="C34" s="0" t="s">
        <v>3119</v>
      </c>
      <c r="D34" s="0" t="s">
        <v>3124</v>
      </c>
      <c r="E34" s="0" t="s">
        <v>3125</v>
      </c>
      <c r="F34" s="0" t="s">
        <v>3064</v>
      </c>
      <c r="G34" s="0" t="s">
        <v>1577</v>
      </c>
    </row>
    <row customHeight="1" ht="11.25">
      <c r="A35" s="373" t="s">
        <v>14</v>
      </c>
      <c r="B35" s="0" t="s">
        <v>3118</v>
      </c>
      <c r="C35" s="0" t="s">
        <v>3119</v>
      </c>
      <c r="D35" s="0" t="s">
        <v>3118</v>
      </c>
      <c r="E35" s="0" t="s">
        <v>3119</v>
      </c>
      <c r="F35" s="0" t="s">
        <v>3061</v>
      </c>
      <c r="G35" s="0" t="s">
        <v>1582</v>
      </c>
    </row>
    <row customHeight="1" ht="11.25">
      <c r="A36" s="373" t="s">
        <v>14</v>
      </c>
      <c r="B36" s="0" t="s">
        <v>3118</v>
      </c>
      <c r="C36" s="0" t="s">
        <v>3119</v>
      </c>
      <c r="D36" s="0" t="s">
        <v>3126</v>
      </c>
      <c r="E36" s="0" t="s">
        <v>3127</v>
      </c>
      <c r="F36" s="0" t="s">
        <v>3060</v>
      </c>
      <c r="G36" s="0" t="s">
        <v>1587</v>
      </c>
    </row>
    <row customHeight="1" ht="11.25">
      <c r="A37" s="373" t="s">
        <v>14</v>
      </c>
      <c r="B37" s="0" t="s">
        <v>3118</v>
      </c>
      <c r="C37" s="0" t="s">
        <v>3119</v>
      </c>
      <c r="D37" s="0" t="s">
        <v>3128</v>
      </c>
      <c r="E37" s="0" t="s">
        <v>3129</v>
      </c>
      <c r="F37" s="0" t="s">
        <v>3064</v>
      </c>
      <c r="G37" s="0" t="s">
        <v>1591</v>
      </c>
    </row>
    <row customHeight="1" ht="11.25">
      <c r="A38" s="373" t="s">
        <v>14</v>
      </c>
      <c r="B38" s="0" t="s">
        <v>3118</v>
      </c>
      <c r="C38" s="0" t="s">
        <v>3119</v>
      </c>
      <c r="D38" s="0" t="s">
        <v>3130</v>
      </c>
      <c r="E38" s="0" t="s">
        <v>3131</v>
      </c>
      <c r="F38" s="0" t="s">
        <v>3064</v>
      </c>
      <c r="G38" s="0" t="s">
        <v>1599</v>
      </c>
    </row>
    <row customHeight="1" ht="11.25">
      <c r="A39" s="373" t="s">
        <v>14</v>
      </c>
      <c r="B39" s="0" t="s">
        <v>3118</v>
      </c>
      <c r="C39" s="0" t="s">
        <v>3119</v>
      </c>
      <c r="D39" s="0" t="s">
        <v>3132</v>
      </c>
      <c r="E39" s="0" t="s">
        <v>3133</v>
      </c>
      <c r="F39" s="0" t="s">
        <v>3064</v>
      </c>
      <c r="G39" s="0" t="s">
        <v>1605</v>
      </c>
    </row>
    <row customHeight="1" ht="11.25">
      <c r="A40" s="373" t="s">
        <v>14</v>
      </c>
      <c r="B40" s="0" t="s">
        <v>3118</v>
      </c>
      <c r="C40" s="0" t="s">
        <v>3119</v>
      </c>
      <c r="D40" s="0" t="s">
        <v>3134</v>
      </c>
      <c r="E40" s="0" t="s">
        <v>3135</v>
      </c>
      <c r="F40" s="0" t="s">
        <v>3064</v>
      </c>
      <c r="G40" s="0" t="s">
        <v>1610</v>
      </c>
    </row>
    <row customHeight="1" ht="11.25">
      <c r="A41" s="373" t="s">
        <v>14</v>
      </c>
      <c r="B41" s="0" t="s">
        <v>3136</v>
      </c>
      <c r="C41" s="0" t="s">
        <v>3137</v>
      </c>
      <c r="D41" s="0" t="s">
        <v>3136</v>
      </c>
      <c r="E41" s="0" t="s">
        <v>3137</v>
      </c>
      <c r="F41" s="0" t="s">
        <v>3089</v>
      </c>
      <c r="G41" s="0" t="s">
        <v>1614</v>
      </c>
    </row>
    <row customHeight="1" ht="11.25">
      <c r="A42" s="373" t="s">
        <v>14</v>
      </c>
      <c r="B42" s="0" t="s">
        <v>3138</v>
      </c>
      <c r="C42" s="0" t="s">
        <v>3139</v>
      </c>
      <c r="D42" s="0" t="s">
        <v>3140</v>
      </c>
      <c r="E42" s="0" t="s">
        <v>3141</v>
      </c>
      <c r="F42" s="0" t="s">
        <v>3064</v>
      </c>
      <c r="G42" s="0" t="s">
        <v>1617</v>
      </c>
    </row>
    <row customHeight="1" ht="11.25">
      <c r="A43" s="373" t="s">
        <v>14</v>
      </c>
      <c r="B43" s="0" t="s">
        <v>3138</v>
      </c>
      <c r="C43" s="0" t="s">
        <v>3139</v>
      </c>
      <c r="D43" s="0" t="s">
        <v>3142</v>
      </c>
      <c r="E43" s="0" t="s">
        <v>3143</v>
      </c>
      <c r="F43" s="0" t="s">
        <v>3064</v>
      </c>
      <c r="G43" s="0" t="s">
        <v>1624</v>
      </c>
    </row>
    <row customHeight="1" ht="11.25">
      <c r="A44" s="373" t="s">
        <v>14</v>
      </c>
      <c r="B44" s="0" t="s">
        <v>3138</v>
      </c>
      <c r="C44" s="0" t="s">
        <v>3139</v>
      </c>
      <c r="D44" s="0" t="s">
        <v>3144</v>
      </c>
      <c r="E44" s="0" t="s">
        <v>3145</v>
      </c>
      <c r="F44" s="0" t="s">
        <v>3064</v>
      </c>
      <c r="G44" s="0" t="s">
        <v>1633</v>
      </c>
    </row>
    <row customHeight="1" ht="11.25">
      <c r="A45" s="373" t="s">
        <v>14</v>
      </c>
      <c r="B45" s="0" t="s">
        <v>3138</v>
      </c>
      <c r="C45" s="0" t="s">
        <v>3139</v>
      </c>
      <c r="D45" s="0" t="s">
        <v>3146</v>
      </c>
      <c r="E45" s="0" t="s">
        <v>3147</v>
      </c>
      <c r="F45" s="0" t="s">
        <v>3064</v>
      </c>
      <c r="G45" s="0" t="s">
        <v>1638</v>
      </c>
    </row>
    <row customHeight="1" ht="11.25">
      <c r="A46" s="373" t="s">
        <v>14</v>
      </c>
      <c r="B46" s="0" t="s">
        <v>3138</v>
      </c>
      <c r="C46" s="0" t="s">
        <v>3139</v>
      </c>
      <c r="D46" s="0" t="s">
        <v>3148</v>
      </c>
      <c r="E46" s="0" t="s">
        <v>3149</v>
      </c>
      <c r="F46" s="0" t="s">
        <v>3060</v>
      </c>
      <c r="G46" s="0" t="s">
        <v>1642</v>
      </c>
    </row>
    <row customHeight="1" ht="11.25">
      <c r="A47" s="373" t="s">
        <v>14</v>
      </c>
      <c r="B47" s="0" t="s">
        <v>3138</v>
      </c>
      <c r="C47" s="0" t="s">
        <v>3139</v>
      </c>
      <c r="D47" s="0" t="s">
        <v>3150</v>
      </c>
      <c r="E47" s="0" t="s">
        <v>3151</v>
      </c>
      <c r="F47" s="0" t="s">
        <v>3064</v>
      </c>
      <c r="G47" s="0" t="s">
        <v>1648</v>
      </c>
    </row>
    <row customHeight="1" ht="11.25">
      <c r="A48" s="373" t="s">
        <v>14</v>
      </c>
      <c r="B48" s="0" t="s">
        <v>3138</v>
      </c>
      <c r="C48" s="0" t="s">
        <v>3139</v>
      </c>
      <c r="D48" s="0" t="s">
        <v>3138</v>
      </c>
      <c r="E48" s="0" t="s">
        <v>3139</v>
      </c>
      <c r="F48" s="0" t="s">
        <v>3061</v>
      </c>
      <c r="G48" s="0" t="s">
        <v>1653</v>
      </c>
    </row>
    <row customHeight="1" ht="11.25">
      <c r="A49" s="373" t="s">
        <v>14</v>
      </c>
      <c r="B49" s="0" t="s">
        <v>3138</v>
      </c>
      <c r="C49" s="0" t="s">
        <v>3139</v>
      </c>
      <c r="D49" s="0" t="s">
        <v>3152</v>
      </c>
      <c r="E49" s="0" t="s">
        <v>3153</v>
      </c>
      <c r="F49" s="0" t="s">
        <v>3060</v>
      </c>
      <c r="G49" s="0" t="s">
        <v>1656</v>
      </c>
    </row>
    <row customHeight="1" ht="11.25">
      <c r="A50" s="373" t="s">
        <v>14</v>
      </c>
      <c r="B50" s="0" t="s">
        <v>3138</v>
      </c>
      <c r="C50" s="0" t="s">
        <v>3139</v>
      </c>
      <c r="D50" s="0" t="s">
        <v>3154</v>
      </c>
      <c r="E50" s="0" t="s">
        <v>3155</v>
      </c>
      <c r="F50" s="0" t="s">
        <v>3064</v>
      </c>
      <c r="G50" s="0" t="s">
        <v>1660</v>
      </c>
    </row>
    <row customHeight="1" ht="11.25">
      <c r="A51" s="373" t="s">
        <v>14</v>
      </c>
      <c r="B51" s="0" t="s">
        <v>3156</v>
      </c>
      <c r="C51" s="0" t="s">
        <v>3157</v>
      </c>
      <c r="D51" s="0" t="s">
        <v>3156</v>
      </c>
      <c r="E51" s="0" t="s">
        <v>3157</v>
      </c>
      <c r="F51" s="0" t="s">
        <v>3089</v>
      </c>
      <c r="G51" s="0" t="s">
        <v>1664</v>
      </c>
    </row>
    <row customHeight="1" ht="11.25">
      <c r="A52" s="373" t="s">
        <v>14</v>
      </c>
      <c r="B52" s="0" t="s">
        <v>3158</v>
      </c>
      <c r="C52" s="0" t="s">
        <v>3159</v>
      </c>
      <c r="D52" s="0" t="s">
        <v>3160</v>
      </c>
      <c r="E52" s="0" t="s">
        <v>3161</v>
      </c>
      <c r="F52" s="0" t="s">
        <v>3060</v>
      </c>
      <c r="G52" s="0" t="s">
        <v>1668</v>
      </c>
    </row>
    <row customHeight="1" ht="11.25">
      <c r="A53" s="373" t="s">
        <v>14</v>
      </c>
      <c r="B53" s="0" t="s">
        <v>3158</v>
      </c>
      <c r="C53" s="0" t="s">
        <v>3159</v>
      </c>
      <c r="D53" s="0" t="s">
        <v>3162</v>
      </c>
      <c r="E53" s="0" t="s">
        <v>3163</v>
      </c>
      <c r="F53" s="0" t="s">
        <v>3064</v>
      </c>
      <c r="G53" s="0" t="s">
        <v>1670</v>
      </c>
    </row>
    <row customHeight="1" ht="11.25">
      <c r="A54" s="373" t="s">
        <v>14</v>
      </c>
      <c r="B54" s="0" t="s">
        <v>3158</v>
      </c>
      <c r="C54" s="0" t="s">
        <v>3159</v>
      </c>
      <c r="D54" s="0" t="s">
        <v>3164</v>
      </c>
      <c r="E54" s="0" t="s">
        <v>3165</v>
      </c>
      <c r="F54" s="0" t="s">
        <v>3064</v>
      </c>
      <c r="G54" s="0" t="s">
        <v>1673</v>
      </c>
    </row>
    <row customHeight="1" ht="11.25">
      <c r="A55" s="373" t="s">
        <v>14</v>
      </c>
      <c r="B55" s="0" t="s">
        <v>3158</v>
      </c>
      <c r="C55" s="0" t="s">
        <v>3159</v>
      </c>
      <c r="D55" s="0" t="s">
        <v>3166</v>
      </c>
      <c r="E55" s="0" t="s">
        <v>3167</v>
      </c>
      <c r="F55" s="0" t="s">
        <v>3064</v>
      </c>
      <c r="G55" s="0" t="s">
        <v>1677</v>
      </c>
    </row>
    <row customHeight="1" ht="11.25">
      <c r="A56" s="373" t="s">
        <v>14</v>
      </c>
      <c r="B56" s="0" t="s">
        <v>3158</v>
      </c>
      <c r="C56" s="0" t="s">
        <v>3159</v>
      </c>
      <c r="D56" s="0" t="s">
        <v>3158</v>
      </c>
      <c r="E56" s="0" t="s">
        <v>3159</v>
      </c>
      <c r="F56" s="0" t="s">
        <v>3061</v>
      </c>
      <c r="G56" s="0" t="s">
        <v>1680</v>
      </c>
    </row>
    <row customHeight="1" ht="11.25">
      <c r="A57" s="373" t="s">
        <v>14</v>
      </c>
      <c r="B57" s="0" t="s">
        <v>3158</v>
      </c>
      <c r="C57" s="0" t="s">
        <v>3159</v>
      </c>
      <c r="D57" s="0" t="s">
        <v>3168</v>
      </c>
      <c r="E57" s="0" t="s">
        <v>3169</v>
      </c>
      <c r="F57" s="0" t="s">
        <v>3060</v>
      </c>
      <c r="G57" s="0" t="s">
        <v>1683</v>
      </c>
    </row>
    <row customHeight="1" ht="11.25">
      <c r="A58" s="373" t="s">
        <v>14</v>
      </c>
      <c r="B58" s="0" t="s">
        <v>3158</v>
      </c>
      <c r="C58" s="0" t="s">
        <v>3159</v>
      </c>
      <c r="D58" s="0" t="s">
        <v>3170</v>
      </c>
      <c r="E58" s="0" t="s">
        <v>3171</v>
      </c>
      <c r="F58" s="0" t="s">
        <v>3064</v>
      </c>
      <c r="G58" s="0" t="s">
        <v>1686</v>
      </c>
    </row>
    <row customHeight="1" ht="11.25">
      <c r="A59" s="373" t="s">
        <v>14</v>
      </c>
      <c r="B59" s="0" t="s">
        <v>3158</v>
      </c>
      <c r="C59" s="0" t="s">
        <v>3159</v>
      </c>
      <c r="D59" s="0" t="s">
        <v>3172</v>
      </c>
      <c r="E59" s="0" t="s">
        <v>3173</v>
      </c>
      <c r="F59" s="0" t="s">
        <v>3060</v>
      </c>
      <c r="G59" s="0" t="s">
        <v>1690</v>
      </c>
    </row>
    <row customHeight="1" ht="11.25">
      <c r="A60" s="373" t="s">
        <v>14</v>
      </c>
      <c r="B60" s="0" t="s">
        <v>3158</v>
      </c>
      <c r="C60" s="0" t="s">
        <v>3159</v>
      </c>
      <c r="D60" s="0" t="s">
        <v>3174</v>
      </c>
      <c r="E60" s="0" t="s">
        <v>3175</v>
      </c>
      <c r="F60" s="0" t="s">
        <v>3064</v>
      </c>
      <c r="G60" s="0" t="s">
        <v>1693</v>
      </c>
    </row>
    <row customHeight="1" ht="11.25">
      <c r="A61" s="373" t="s">
        <v>14</v>
      </c>
      <c r="B61" s="0" t="s">
        <v>3158</v>
      </c>
      <c r="C61" s="0" t="s">
        <v>3159</v>
      </c>
      <c r="D61" s="0" t="s">
        <v>3176</v>
      </c>
      <c r="E61" s="0" t="s">
        <v>3177</v>
      </c>
      <c r="F61" s="0" t="s">
        <v>3060</v>
      </c>
      <c r="G61" s="0" t="s">
        <v>3178</v>
      </c>
    </row>
    <row customHeight="1" ht="11.25">
      <c r="A62" s="373" t="s">
        <v>14</v>
      </c>
      <c r="B62" s="0" t="s">
        <v>3158</v>
      </c>
      <c r="C62" s="0" t="s">
        <v>3159</v>
      </c>
      <c r="D62" s="0" t="s">
        <v>3179</v>
      </c>
      <c r="E62" s="0" t="s">
        <v>3180</v>
      </c>
      <c r="F62" s="0" t="s">
        <v>3064</v>
      </c>
      <c r="G62" s="0" t="s">
        <v>3181</v>
      </c>
    </row>
    <row customHeight="1" ht="11.25">
      <c r="A63" s="373" t="s">
        <v>14</v>
      </c>
      <c r="B63" s="0" t="s">
        <v>3158</v>
      </c>
      <c r="C63" s="0" t="s">
        <v>3159</v>
      </c>
      <c r="D63" s="0" t="s">
        <v>3182</v>
      </c>
      <c r="E63" s="0" t="s">
        <v>3183</v>
      </c>
      <c r="F63" s="0" t="s">
        <v>3064</v>
      </c>
      <c r="G63" s="0" t="s">
        <v>3184</v>
      </c>
    </row>
    <row customHeight="1" ht="11.25">
      <c r="A64" s="373" t="s">
        <v>14</v>
      </c>
      <c r="B64" s="0" t="s">
        <v>3185</v>
      </c>
      <c r="C64" s="0" t="s">
        <v>3186</v>
      </c>
      <c r="D64" s="0" t="s">
        <v>3185</v>
      </c>
      <c r="E64" s="0" t="s">
        <v>3186</v>
      </c>
      <c r="F64" s="0" t="s">
        <v>3089</v>
      </c>
      <c r="G64" s="0" t="s">
        <v>3187</v>
      </c>
    </row>
    <row customHeight="1" ht="11.25">
      <c r="A65" s="373" t="s">
        <v>14</v>
      </c>
      <c r="B65" s="0" t="s">
        <v>3188</v>
      </c>
      <c r="C65" s="0" t="s">
        <v>3189</v>
      </c>
      <c r="D65" s="0" t="s">
        <v>3188</v>
      </c>
      <c r="E65" s="0" t="s">
        <v>3189</v>
      </c>
      <c r="F65" s="0" t="s">
        <v>3089</v>
      </c>
      <c r="G65" s="0" t="s">
        <v>3190</v>
      </c>
    </row>
    <row customHeight="1" ht="11.25">
      <c r="A66" s="373" t="s">
        <v>14</v>
      </c>
      <c r="B66" s="0" t="s">
        <v>3191</v>
      </c>
      <c r="C66" s="0" t="s">
        <v>3192</v>
      </c>
      <c r="D66" s="0" t="s">
        <v>3191</v>
      </c>
      <c r="E66" s="0" t="s">
        <v>3192</v>
      </c>
      <c r="F66" s="0" t="s">
        <v>3089</v>
      </c>
      <c r="G66" s="0" t="s">
        <v>3193</v>
      </c>
    </row>
    <row customHeight="1" ht="11.25">
      <c r="A67" s="373" t="s">
        <v>14</v>
      </c>
      <c r="B67" s="0" t="s">
        <v>3194</v>
      </c>
      <c r="C67" s="0" t="s">
        <v>3195</v>
      </c>
      <c r="D67" s="0" t="s">
        <v>3196</v>
      </c>
      <c r="E67" s="0" t="s">
        <v>3197</v>
      </c>
      <c r="F67" s="0" t="s">
        <v>3060</v>
      </c>
      <c r="G67" s="0" t="s">
        <v>1914</v>
      </c>
    </row>
    <row customHeight="1" ht="11.25">
      <c r="A68" s="373" t="s">
        <v>14</v>
      </c>
      <c r="B68" s="0" t="s">
        <v>3194</v>
      </c>
      <c r="C68" s="0" t="s">
        <v>3195</v>
      </c>
      <c r="D68" s="0" t="s">
        <v>3198</v>
      </c>
      <c r="E68" s="0" t="s">
        <v>3199</v>
      </c>
      <c r="F68" s="0" t="s">
        <v>3064</v>
      </c>
      <c r="G68" s="0" t="s">
        <v>3200</v>
      </c>
    </row>
    <row customHeight="1" ht="11.25">
      <c r="A69" s="373" t="s">
        <v>14</v>
      </c>
      <c r="B69" s="0" t="s">
        <v>3194</v>
      </c>
      <c r="C69" s="0" t="s">
        <v>3195</v>
      </c>
      <c r="D69" s="0" t="s">
        <v>3201</v>
      </c>
      <c r="E69" s="0" t="s">
        <v>3202</v>
      </c>
      <c r="F69" s="0" t="s">
        <v>3060</v>
      </c>
      <c r="G69" s="0" t="s">
        <v>2125</v>
      </c>
    </row>
    <row customHeight="1" ht="11.25">
      <c r="A70" s="373" t="s">
        <v>14</v>
      </c>
      <c r="B70" s="0" t="s">
        <v>3194</v>
      </c>
      <c r="C70" s="0" t="s">
        <v>3195</v>
      </c>
      <c r="D70" s="0" t="s">
        <v>3203</v>
      </c>
      <c r="E70" s="0" t="s">
        <v>3204</v>
      </c>
      <c r="F70" s="0" t="s">
        <v>3060</v>
      </c>
      <c r="G70" s="0" t="s">
        <v>3205</v>
      </c>
    </row>
    <row customHeight="1" ht="11.25">
      <c r="A71" s="373" t="s">
        <v>14</v>
      </c>
      <c r="B71" s="0" t="s">
        <v>3194</v>
      </c>
      <c r="C71" s="0" t="s">
        <v>3195</v>
      </c>
      <c r="D71" s="0" t="s">
        <v>3206</v>
      </c>
      <c r="E71" s="0" t="s">
        <v>3207</v>
      </c>
      <c r="F71" s="0" t="s">
        <v>3060</v>
      </c>
      <c r="G71" s="0" t="s">
        <v>3208</v>
      </c>
    </row>
    <row customHeight="1" ht="11.25">
      <c r="A72" s="373" t="s">
        <v>14</v>
      </c>
      <c r="B72" s="0" t="s">
        <v>3194</v>
      </c>
      <c r="C72" s="0" t="s">
        <v>3195</v>
      </c>
      <c r="D72" s="0" t="s">
        <v>3209</v>
      </c>
      <c r="E72" s="0" t="s">
        <v>3210</v>
      </c>
      <c r="F72" s="0" t="s">
        <v>3060</v>
      </c>
      <c r="G72" s="0" t="s">
        <v>3211</v>
      </c>
    </row>
    <row customHeight="1" ht="11.25">
      <c r="A73" s="373" t="s">
        <v>14</v>
      </c>
      <c r="B73" s="0" t="s">
        <v>3194</v>
      </c>
      <c r="C73" s="0" t="s">
        <v>3195</v>
      </c>
      <c r="D73" s="0" t="s">
        <v>3212</v>
      </c>
      <c r="E73" s="0" t="s">
        <v>3213</v>
      </c>
      <c r="F73" s="0" t="s">
        <v>3214</v>
      </c>
      <c r="G73" s="0" t="s">
        <v>3215</v>
      </c>
    </row>
    <row customHeight="1" ht="11.25">
      <c r="A74" s="373" t="s">
        <v>14</v>
      </c>
      <c r="B74" s="0" t="s">
        <v>3194</v>
      </c>
      <c r="C74" s="0" t="s">
        <v>3195</v>
      </c>
      <c r="D74" s="0" t="s">
        <v>3194</v>
      </c>
      <c r="E74" s="0" t="s">
        <v>3195</v>
      </c>
      <c r="F74" s="0" t="s">
        <v>3061</v>
      </c>
      <c r="G74" s="0" t="s">
        <v>3216</v>
      </c>
    </row>
    <row customHeight="1" ht="11.25">
      <c r="A75" s="373" t="s">
        <v>14</v>
      </c>
      <c r="B75" s="0" t="s">
        <v>3194</v>
      </c>
      <c r="C75" s="0" t="s">
        <v>3195</v>
      </c>
      <c r="D75" s="0" t="s">
        <v>3217</v>
      </c>
      <c r="E75" s="0" t="s">
        <v>3218</v>
      </c>
      <c r="F75" s="0" t="s">
        <v>3060</v>
      </c>
      <c r="G75" s="0" t="s">
        <v>3219</v>
      </c>
    </row>
    <row customHeight="1" ht="11.25">
      <c r="A76" s="373" t="s">
        <v>14</v>
      </c>
      <c r="B76" s="0" t="s">
        <v>3220</v>
      </c>
      <c r="C76" s="0" t="s">
        <v>3221</v>
      </c>
      <c r="D76" s="0" t="s">
        <v>3220</v>
      </c>
      <c r="E76" s="0" t="s">
        <v>3221</v>
      </c>
      <c r="F76" s="0" t="s">
        <v>3089</v>
      </c>
      <c r="G76" s="0" t="s">
        <v>3222</v>
      </c>
    </row>
    <row customHeight="1" ht="11.25">
      <c r="A77" s="373" t="s">
        <v>14</v>
      </c>
      <c r="B77" s="0" t="s">
        <v>3223</v>
      </c>
      <c r="C77" s="0" t="s">
        <v>3224</v>
      </c>
      <c r="D77" s="0" t="s">
        <v>3225</v>
      </c>
      <c r="E77" s="0" t="s">
        <v>3226</v>
      </c>
      <c r="F77" s="0" t="s">
        <v>3060</v>
      </c>
      <c r="G77" s="0" t="s">
        <v>3227</v>
      </c>
    </row>
    <row customHeight="1" ht="11.25">
      <c r="A78" s="373" t="s">
        <v>14</v>
      </c>
      <c r="B78" s="0" t="s">
        <v>3223</v>
      </c>
      <c r="C78" s="0" t="s">
        <v>3224</v>
      </c>
      <c r="D78" s="0" t="s">
        <v>3228</v>
      </c>
      <c r="E78" s="0" t="s">
        <v>3229</v>
      </c>
      <c r="F78" s="0" t="s">
        <v>3060</v>
      </c>
      <c r="G78" s="0" t="s">
        <v>3230</v>
      </c>
    </row>
    <row customHeight="1" ht="11.25">
      <c r="A79" s="373" t="s">
        <v>14</v>
      </c>
      <c r="B79" s="0" t="s">
        <v>3223</v>
      </c>
      <c r="C79" s="0" t="s">
        <v>3224</v>
      </c>
      <c r="D79" s="0" t="s">
        <v>3231</v>
      </c>
      <c r="E79" s="0" t="s">
        <v>3232</v>
      </c>
      <c r="F79" s="0" t="s">
        <v>3064</v>
      </c>
      <c r="G79" s="0" t="s">
        <v>3233</v>
      </c>
    </row>
    <row customHeight="1" ht="11.25">
      <c r="A80" s="373" t="s">
        <v>14</v>
      </c>
      <c r="B80" s="0" t="s">
        <v>3223</v>
      </c>
      <c r="C80" s="0" t="s">
        <v>3224</v>
      </c>
      <c r="D80" s="0" t="s">
        <v>3234</v>
      </c>
      <c r="E80" s="0" t="s">
        <v>3235</v>
      </c>
      <c r="F80" s="0" t="s">
        <v>3064</v>
      </c>
      <c r="G80" s="0" t="s">
        <v>3236</v>
      </c>
    </row>
    <row customHeight="1" ht="11.25">
      <c r="A81" s="373" t="s">
        <v>14</v>
      </c>
      <c r="B81" s="0" t="s">
        <v>3223</v>
      </c>
      <c r="C81" s="0" t="s">
        <v>3224</v>
      </c>
      <c r="D81" s="0" t="s">
        <v>3237</v>
      </c>
      <c r="E81" s="0" t="s">
        <v>3238</v>
      </c>
      <c r="F81" s="0" t="s">
        <v>3214</v>
      </c>
      <c r="G81" s="0" t="s">
        <v>3239</v>
      </c>
    </row>
    <row customHeight="1" ht="11.25">
      <c r="A82" s="373" t="s">
        <v>14</v>
      </c>
      <c r="B82" s="0" t="s">
        <v>3223</v>
      </c>
      <c r="C82" s="0" t="s">
        <v>3224</v>
      </c>
      <c r="D82" s="0" t="s">
        <v>3240</v>
      </c>
      <c r="E82" s="0" t="s">
        <v>3241</v>
      </c>
      <c r="F82" s="0" t="s">
        <v>3064</v>
      </c>
      <c r="G82" s="0" t="s">
        <v>3242</v>
      </c>
    </row>
    <row customHeight="1" ht="11.25">
      <c r="A83" s="373" t="s">
        <v>14</v>
      </c>
      <c r="B83" s="0" t="s">
        <v>3223</v>
      </c>
      <c r="C83" s="0" t="s">
        <v>3224</v>
      </c>
      <c r="D83" s="0" t="s">
        <v>3243</v>
      </c>
      <c r="E83" s="0" t="s">
        <v>3244</v>
      </c>
      <c r="F83" s="0" t="s">
        <v>3064</v>
      </c>
      <c r="G83" s="0" t="s">
        <v>3245</v>
      </c>
    </row>
    <row customHeight="1" ht="11.25">
      <c r="A84" s="373" t="s">
        <v>14</v>
      </c>
      <c r="B84" s="0" t="s">
        <v>3223</v>
      </c>
      <c r="C84" s="0" t="s">
        <v>3224</v>
      </c>
      <c r="D84" s="0" t="s">
        <v>3246</v>
      </c>
      <c r="E84" s="0" t="s">
        <v>3247</v>
      </c>
      <c r="F84" s="0" t="s">
        <v>3064</v>
      </c>
      <c r="G84" s="0" t="s">
        <v>3248</v>
      </c>
    </row>
    <row customHeight="1" ht="11.25">
      <c r="A85" s="373" t="s">
        <v>14</v>
      </c>
      <c r="B85" s="0" t="s">
        <v>3223</v>
      </c>
      <c r="C85" s="0" t="s">
        <v>3224</v>
      </c>
      <c r="D85" s="0" t="s">
        <v>3223</v>
      </c>
      <c r="E85" s="0" t="s">
        <v>3224</v>
      </c>
      <c r="F85" s="0" t="s">
        <v>3061</v>
      </c>
      <c r="G85" s="0" t="s">
        <v>3249</v>
      </c>
    </row>
    <row customHeight="1" ht="11.25">
      <c r="A86" s="373" t="s">
        <v>14</v>
      </c>
      <c r="B86" s="0" t="s">
        <v>3223</v>
      </c>
      <c r="C86" s="0" t="s">
        <v>3224</v>
      </c>
      <c r="D86" s="0" t="s">
        <v>3250</v>
      </c>
      <c r="E86" s="0" t="s">
        <v>3251</v>
      </c>
      <c r="F86" s="0" t="s">
        <v>3064</v>
      </c>
      <c r="G86" s="0" t="s">
        <v>3252</v>
      </c>
    </row>
    <row customHeight="1" ht="11.25">
      <c r="A87" s="373" t="s">
        <v>14</v>
      </c>
      <c r="B87" s="0" t="s">
        <v>3223</v>
      </c>
      <c r="C87" s="0" t="s">
        <v>3224</v>
      </c>
      <c r="D87" s="0" t="s">
        <v>3253</v>
      </c>
      <c r="E87" s="0" t="s">
        <v>3254</v>
      </c>
      <c r="F87" s="0" t="s">
        <v>3064</v>
      </c>
      <c r="G87" s="0" t="s">
        <v>3255</v>
      </c>
    </row>
    <row customHeight="1" ht="11.25">
      <c r="A88" s="373" t="s">
        <v>14</v>
      </c>
      <c r="B88" s="0" t="s">
        <v>3223</v>
      </c>
      <c r="C88" s="0" t="s">
        <v>3224</v>
      </c>
      <c r="D88" s="0" t="s">
        <v>3256</v>
      </c>
      <c r="E88" s="0" t="s">
        <v>3257</v>
      </c>
      <c r="F88" s="0" t="s">
        <v>3064</v>
      </c>
      <c r="G88" s="0" t="s">
        <v>3258</v>
      </c>
    </row>
    <row customHeight="1" ht="11.25">
      <c r="A89" s="373" t="s">
        <v>14</v>
      </c>
      <c r="B89" s="0" t="s">
        <v>3223</v>
      </c>
      <c r="C89" s="0" t="s">
        <v>3224</v>
      </c>
      <c r="D89" s="0" t="s">
        <v>3259</v>
      </c>
      <c r="E89" s="0" t="s">
        <v>3260</v>
      </c>
      <c r="F89" s="0" t="s">
        <v>3064</v>
      </c>
      <c r="G89" s="0" t="s">
        <v>3261</v>
      </c>
    </row>
    <row customHeight="1" ht="11.25">
      <c r="A90" s="373" t="s">
        <v>14</v>
      </c>
      <c r="B90" s="0" t="s">
        <v>3223</v>
      </c>
      <c r="C90" s="0" t="s">
        <v>3224</v>
      </c>
      <c r="D90" s="0" t="s">
        <v>3262</v>
      </c>
      <c r="E90" s="0" t="s">
        <v>3263</v>
      </c>
      <c r="F90" s="0" t="s">
        <v>3060</v>
      </c>
      <c r="G90" s="0" t="s">
        <v>3264</v>
      </c>
    </row>
    <row customHeight="1" ht="11.25">
      <c r="A91" s="373" t="s">
        <v>14</v>
      </c>
      <c r="B91" s="0" t="s">
        <v>3265</v>
      </c>
      <c r="C91" s="0" t="s">
        <v>3266</v>
      </c>
      <c r="D91" s="0" t="s">
        <v>3265</v>
      </c>
      <c r="E91" s="0" t="s">
        <v>3266</v>
      </c>
      <c r="F91" s="0" t="s">
        <v>3089</v>
      </c>
      <c r="G91" s="0" t="s">
        <v>3267</v>
      </c>
    </row>
    <row customHeight="1" ht="11.25">
      <c r="A92" s="373" t="s">
        <v>14</v>
      </c>
      <c r="B92" s="0" t="s">
        <v>3268</v>
      </c>
      <c r="C92" s="0" t="s">
        <v>3269</v>
      </c>
      <c r="D92" s="0" t="s">
        <v>3268</v>
      </c>
      <c r="E92" s="0" t="s">
        <v>3269</v>
      </c>
      <c r="F92" s="0" t="s">
        <v>3089</v>
      </c>
      <c r="G92" s="0" t="s">
        <v>3270</v>
      </c>
    </row>
    <row customHeight="1" ht="11.25">
      <c r="A93" s="373" t="s">
        <v>14</v>
      </c>
      <c r="B93" s="0" t="s">
        <v>3271</v>
      </c>
      <c r="C93" s="0" t="s">
        <v>3272</v>
      </c>
      <c r="D93" s="0" t="s">
        <v>3273</v>
      </c>
      <c r="E93" s="0" t="s">
        <v>3274</v>
      </c>
      <c r="F93" s="0" t="s">
        <v>3064</v>
      </c>
      <c r="G93" s="0" t="s">
        <v>3275</v>
      </c>
    </row>
    <row customHeight="1" ht="11.25">
      <c r="A94" s="373" t="s">
        <v>14</v>
      </c>
      <c r="B94" s="0" t="s">
        <v>3271</v>
      </c>
      <c r="C94" s="0" t="s">
        <v>3272</v>
      </c>
      <c r="D94" s="0" t="s">
        <v>3276</v>
      </c>
      <c r="E94" s="0" t="s">
        <v>3277</v>
      </c>
      <c r="F94" s="0" t="s">
        <v>3064</v>
      </c>
      <c r="G94" s="0" t="s">
        <v>3278</v>
      </c>
    </row>
    <row customHeight="1" ht="11.25">
      <c r="A95" s="373" t="s">
        <v>14</v>
      </c>
      <c r="B95" s="0" t="s">
        <v>3271</v>
      </c>
      <c r="C95" s="0" t="s">
        <v>3272</v>
      </c>
      <c r="D95" s="0" t="s">
        <v>3279</v>
      </c>
      <c r="E95" s="0" t="s">
        <v>3280</v>
      </c>
      <c r="F95" s="0" t="s">
        <v>3064</v>
      </c>
      <c r="G95" s="0" t="s">
        <v>3281</v>
      </c>
    </row>
    <row customHeight="1" ht="11.25">
      <c r="A96" s="373" t="s">
        <v>14</v>
      </c>
      <c r="B96" s="0" t="s">
        <v>3271</v>
      </c>
      <c r="C96" s="0" t="s">
        <v>3272</v>
      </c>
      <c r="D96" s="0" t="s">
        <v>3282</v>
      </c>
      <c r="E96" s="0" t="s">
        <v>3283</v>
      </c>
      <c r="F96" s="0" t="s">
        <v>3064</v>
      </c>
      <c r="G96" s="0" t="s">
        <v>3284</v>
      </c>
    </row>
    <row customHeight="1" ht="11.25">
      <c r="A97" s="373" t="s">
        <v>14</v>
      </c>
      <c r="B97" s="0" t="s">
        <v>3271</v>
      </c>
      <c r="C97" s="0" t="s">
        <v>3272</v>
      </c>
      <c r="D97" s="0" t="s">
        <v>3285</v>
      </c>
      <c r="E97" s="0" t="s">
        <v>3286</v>
      </c>
      <c r="F97" s="0" t="s">
        <v>3064</v>
      </c>
      <c r="G97" s="0" t="s">
        <v>3287</v>
      </c>
    </row>
    <row customHeight="1" ht="11.25">
      <c r="A98" s="373" t="s">
        <v>14</v>
      </c>
      <c r="B98" s="0" t="s">
        <v>3271</v>
      </c>
      <c r="C98" s="0" t="s">
        <v>3272</v>
      </c>
      <c r="D98" s="0" t="s">
        <v>3288</v>
      </c>
      <c r="E98" s="0" t="s">
        <v>3289</v>
      </c>
      <c r="F98" s="0" t="s">
        <v>3064</v>
      </c>
      <c r="G98" s="0" t="s">
        <v>3290</v>
      </c>
    </row>
    <row customHeight="1" ht="11.25">
      <c r="A99" s="373" t="s">
        <v>14</v>
      </c>
      <c r="B99" s="0" t="s">
        <v>3271</v>
      </c>
      <c r="C99" s="0" t="s">
        <v>3272</v>
      </c>
      <c r="D99" s="0" t="s">
        <v>3291</v>
      </c>
      <c r="E99" s="0" t="s">
        <v>3292</v>
      </c>
      <c r="F99" s="0" t="s">
        <v>3064</v>
      </c>
      <c r="G99" s="0" t="s">
        <v>3293</v>
      </c>
    </row>
    <row customHeight="1" ht="11.25">
      <c r="A100" s="373" t="s">
        <v>14</v>
      </c>
      <c r="B100" s="0" t="s">
        <v>3271</v>
      </c>
      <c r="C100" s="0" t="s">
        <v>3272</v>
      </c>
      <c r="D100" s="0" t="s">
        <v>3294</v>
      </c>
      <c r="E100" s="0" t="s">
        <v>3295</v>
      </c>
      <c r="F100" s="0" t="s">
        <v>3064</v>
      </c>
      <c r="G100" s="0" t="s">
        <v>3296</v>
      </c>
    </row>
    <row customHeight="1" ht="11.25">
      <c r="A101" s="373" t="s">
        <v>14</v>
      </c>
      <c r="B101" s="0" t="s">
        <v>3271</v>
      </c>
      <c r="C101" s="0" t="s">
        <v>3272</v>
      </c>
      <c r="D101" s="0" t="s">
        <v>3297</v>
      </c>
      <c r="E101" s="0" t="s">
        <v>3298</v>
      </c>
      <c r="F101" s="0" t="s">
        <v>3064</v>
      </c>
      <c r="G101" s="0" t="s">
        <v>3299</v>
      </c>
    </row>
    <row customHeight="1" ht="11.25">
      <c r="A102" s="373" t="s">
        <v>14</v>
      </c>
      <c r="B102" s="0" t="s">
        <v>3271</v>
      </c>
      <c r="C102" s="0" t="s">
        <v>3272</v>
      </c>
      <c r="D102" s="0" t="s">
        <v>3271</v>
      </c>
      <c r="E102" s="0" t="s">
        <v>3272</v>
      </c>
      <c r="F102" s="0" t="s">
        <v>3061</v>
      </c>
      <c r="G102" s="0" t="s">
        <v>3300</v>
      </c>
    </row>
    <row customHeight="1" ht="11.25">
      <c r="A103" s="373" t="s">
        <v>14</v>
      </c>
      <c r="B103" s="0" t="s">
        <v>3271</v>
      </c>
      <c r="C103" s="0" t="s">
        <v>3272</v>
      </c>
      <c r="D103" s="0" t="s">
        <v>3301</v>
      </c>
      <c r="E103" s="0" t="s">
        <v>3302</v>
      </c>
      <c r="F103" s="0" t="s">
        <v>3064</v>
      </c>
      <c r="G103" s="0" t="s">
        <v>3303</v>
      </c>
    </row>
    <row customHeight="1" ht="11.25">
      <c r="A104" s="373" t="s">
        <v>14</v>
      </c>
      <c r="B104" s="0" t="s">
        <v>3271</v>
      </c>
      <c r="C104" s="0" t="s">
        <v>3272</v>
      </c>
      <c r="D104" s="0" t="s">
        <v>3304</v>
      </c>
      <c r="E104" s="0" t="s">
        <v>3305</v>
      </c>
      <c r="F104" s="0" t="s">
        <v>3064</v>
      </c>
      <c r="G104" s="0" t="s">
        <v>3306</v>
      </c>
    </row>
    <row customHeight="1" ht="11.25">
      <c r="A105" s="373" t="s">
        <v>14</v>
      </c>
      <c r="B105" s="0" t="s">
        <v>3271</v>
      </c>
      <c r="C105" s="0" t="s">
        <v>3272</v>
      </c>
      <c r="D105" s="0" t="s">
        <v>3307</v>
      </c>
      <c r="E105" s="0" t="s">
        <v>3308</v>
      </c>
      <c r="F105" s="0" t="s">
        <v>3064</v>
      </c>
      <c r="G105" s="0" t="s">
        <v>3309</v>
      </c>
    </row>
    <row customHeight="1" ht="11.25">
      <c r="A106" s="373" t="s">
        <v>14</v>
      </c>
      <c r="B106" s="0" t="s">
        <v>3310</v>
      </c>
      <c r="C106" s="0" t="s">
        <v>3311</v>
      </c>
      <c r="D106" s="0" t="s">
        <v>3310</v>
      </c>
      <c r="E106" s="0" t="s">
        <v>3311</v>
      </c>
      <c r="F106" s="0" t="s">
        <v>3089</v>
      </c>
      <c r="G106" s="0" t="s">
        <v>3312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3DDE-1317-2D36-6254-BD454C6E0E9D}"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5037" width="9.140625"/>
  </cols>
  <sheetData>
    <row customHeight="1" ht="11.25">
      <c r="A1" s="841" t="s">
        <v>3313</v>
      </c>
      <c r="B1" s="841" t="s">
        <v>3314</v>
      </c>
      <c r="C1" s="841" t="s">
        <v>3315</v>
      </c>
      <c r="D1" s="841" t="s">
        <v>3316</v>
      </c>
    </row>
    <row customHeight="1" ht="11.25">
      <c r="A2" s="5038" t="s">
        <v>107</v>
      </c>
      <c r="B2" s="5038" t="s">
        <v>3317</v>
      </c>
      <c r="C2" s="5038" t="s">
        <v>3318</v>
      </c>
      <c r="D2" s="5038" t="s">
        <v>3319</v>
      </c>
    </row>
    <row customHeight="1" ht="11.25">
      <c r="A3" s="5038" t="s">
        <v>108</v>
      </c>
      <c r="B3" s="5038" t="s">
        <v>3320</v>
      </c>
      <c r="C3" s="5038" t="s">
        <v>3321</v>
      </c>
      <c r="D3" s="5038" t="s">
        <v>3322</v>
      </c>
    </row>
    <row customHeight="1" ht="11.25">
      <c r="A4" s="5038" t="s">
        <v>88</v>
      </c>
      <c r="B4" s="5038" t="s">
        <v>3323</v>
      </c>
      <c r="C4" s="5038" t="s">
        <v>3318</v>
      </c>
      <c r="D4" s="5038" t="s">
        <v>3319</v>
      </c>
    </row>
    <row customHeight="1" ht="11.25">
      <c r="A5" s="5038" t="s">
        <v>89</v>
      </c>
      <c r="B5" s="5038" t="s">
        <v>3323</v>
      </c>
      <c r="C5" s="5038" t="s">
        <v>3318</v>
      </c>
      <c r="D5" s="5038" t="s">
        <v>3319</v>
      </c>
    </row>
    <row customHeight="1" ht="11.25">
      <c r="A6" s="5038" t="s">
        <v>109</v>
      </c>
      <c r="B6" s="5038" t="s">
        <v>3324</v>
      </c>
      <c r="C6" s="5038" t="s">
        <v>3318</v>
      </c>
      <c r="D6" s="5038" t="s">
        <v>3319</v>
      </c>
    </row>
    <row customHeight="1" ht="11.25">
      <c r="A7" s="5038" t="s">
        <v>90</v>
      </c>
      <c r="B7" s="5038" t="s">
        <v>3324</v>
      </c>
      <c r="C7" s="5038" t="s">
        <v>3318</v>
      </c>
      <c r="D7" s="5038" t="s">
        <v>3319</v>
      </c>
    </row>
    <row customHeight="1" ht="11.25">
      <c r="A8" s="5038" t="s">
        <v>91</v>
      </c>
      <c r="B8" s="5038" t="s">
        <v>3325</v>
      </c>
      <c r="C8" s="5038" t="s">
        <v>3318</v>
      </c>
      <c r="D8" s="5038" t="s">
        <v>3319</v>
      </c>
    </row>
    <row customHeight="1" ht="11.25">
      <c r="A9" s="5038" t="s">
        <v>110</v>
      </c>
      <c r="B9" s="5038" t="s">
        <v>3325</v>
      </c>
      <c r="C9" s="5038" t="s">
        <v>3318</v>
      </c>
      <c r="D9" s="5038" t="s">
        <v>3319</v>
      </c>
    </row>
    <row customHeight="1" ht="11.25">
      <c r="A10" s="5038" t="s">
        <v>146</v>
      </c>
      <c r="B10" s="5038" t="s">
        <v>3326</v>
      </c>
      <c r="C10" s="5038" t="s">
        <v>3327</v>
      </c>
      <c r="D10" s="5038" t="s">
        <v>3319</v>
      </c>
    </row>
    <row customHeight="1" ht="11.25">
      <c r="A11" s="5038" t="s">
        <v>147</v>
      </c>
      <c r="B11" s="5038" t="s">
        <v>3326</v>
      </c>
      <c r="C11" s="5038" t="s">
        <v>3327</v>
      </c>
      <c r="D11" s="5038" t="s">
        <v>3319</v>
      </c>
    </row>
    <row customHeight="1" ht="11.25">
      <c r="A12" s="5038" t="s">
        <v>148</v>
      </c>
      <c r="B12" s="5038" t="s">
        <v>3328</v>
      </c>
      <c r="C12" s="5038" t="s">
        <v>3329</v>
      </c>
      <c r="D12" s="5038" t="s">
        <v>3319</v>
      </c>
    </row>
    <row customHeight="1" ht="11.25">
      <c r="A13" s="5038" t="s">
        <v>149</v>
      </c>
      <c r="B13" s="5038" t="s">
        <v>3330</v>
      </c>
      <c r="C13" s="5038" t="s">
        <v>3318</v>
      </c>
      <c r="D13" s="5038" t="s">
        <v>3319</v>
      </c>
    </row>
    <row customHeight="1" ht="11.25">
      <c r="A14" s="5038" t="s">
        <v>150</v>
      </c>
      <c r="B14" s="5038" t="s">
        <v>3331</v>
      </c>
      <c r="C14" s="5038" t="s">
        <v>3332</v>
      </c>
      <c r="D14" s="5038" t="s">
        <v>3319</v>
      </c>
    </row>
    <row customHeight="1" ht="11.25">
      <c r="A15" s="5038" t="s">
        <v>151</v>
      </c>
      <c r="B15" s="5038" t="s">
        <v>3333</v>
      </c>
      <c r="C15" s="5038" t="s">
        <v>3334</v>
      </c>
      <c r="D15" s="5038" t="s">
        <v>3335</v>
      </c>
    </row>
    <row customHeight="1" ht="11.25">
      <c r="A16" s="5038" t="s">
        <v>1454</v>
      </c>
      <c r="B16" s="5038" t="s">
        <v>3336</v>
      </c>
      <c r="C16" s="5038" t="s">
        <v>3334</v>
      </c>
      <c r="D16" s="5038" t="s">
        <v>3335</v>
      </c>
    </row>
    <row customHeight="1" ht="11.25">
      <c r="A17" s="5038" t="s">
        <v>1460</v>
      </c>
      <c r="B17" s="5038" t="s">
        <v>3337</v>
      </c>
      <c r="C17" s="5038" t="s">
        <v>3334</v>
      </c>
      <c r="D17" s="5038" t="s">
        <v>3335</v>
      </c>
    </row>
    <row customHeight="1" ht="11.25">
      <c r="A18" s="5038" t="s">
        <v>1471</v>
      </c>
      <c r="B18" s="5038" t="s">
        <v>3338</v>
      </c>
      <c r="C18" s="5038" t="s">
        <v>3334</v>
      </c>
      <c r="D18" s="5038" t="s">
        <v>3335</v>
      </c>
    </row>
    <row customHeight="1" ht="11.25">
      <c r="A19" s="5038" t="s">
        <v>1485</v>
      </c>
      <c r="B19" s="5038" t="s">
        <v>3339</v>
      </c>
      <c r="C19" s="5038" t="s">
        <v>3334</v>
      </c>
      <c r="D19" s="5038" t="s">
        <v>3335</v>
      </c>
    </row>
    <row customHeight="1" ht="11.25">
      <c r="A20" s="5038" t="s">
        <v>1497</v>
      </c>
      <c r="B20" s="5038" t="s">
        <v>3340</v>
      </c>
      <c r="C20" s="5038" t="s">
        <v>3341</v>
      </c>
      <c r="D20" s="5038" t="s">
        <v>3342</v>
      </c>
    </row>
    <row customHeight="1" ht="11.25">
      <c r="A21" s="5038" t="s">
        <v>1506</v>
      </c>
      <c r="B21" s="5038" t="s">
        <v>3343</v>
      </c>
      <c r="C21" s="5038" t="s">
        <v>3344</v>
      </c>
      <c r="D21" s="5038" t="s">
        <v>3335</v>
      </c>
    </row>
    <row customHeight="1" ht="11.25">
      <c r="A22" s="5038" t="s">
        <v>1522</v>
      </c>
      <c r="B22" s="5038" t="s">
        <v>3345</v>
      </c>
      <c r="C22" s="5038" t="s">
        <v>3341</v>
      </c>
      <c r="D22" s="5038" t="s">
        <v>3346</v>
      </c>
    </row>
    <row customHeight="1" ht="11.25">
      <c r="A23" s="5038" t="s">
        <v>1529</v>
      </c>
      <c r="B23" s="5038" t="s">
        <v>3347</v>
      </c>
      <c r="C23" s="5038" t="s">
        <v>3341</v>
      </c>
      <c r="D23" s="5038" t="s">
        <v>3346</v>
      </c>
    </row>
    <row customHeight="1" ht="11.25">
      <c r="A24" s="5038" t="s">
        <v>1537</v>
      </c>
      <c r="B24" s="5038" t="s">
        <v>3348</v>
      </c>
      <c r="C24" s="5038" t="s">
        <v>3341</v>
      </c>
      <c r="D24" s="5038" t="s">
        <v>3346</v>
      </c>
    </row>
    <row customHeight="1" ht="11.25">
      <c r="A25" s="5038" t="s">
        <v>1544</v>
      </c>
      <c r="B25" s="5038" t="s">
        <v>3348</v>
      </c>
      <c r="C25" s="5038" t="s">
        <v>3341</v>
      </c>
      <c r="D25" s="5038" t="s">
        <v>3342</v>
      </c>
    </row>
    <row customHeight="1" ht="11.25">
      <c r="A26" s="5038" t="s">
        <v>1548</v>
      </c>
      <c r="B26" s="5038" t="s">
        <v>3349</v>
      </c>
      <c r="C26" s="5038" t="s">
        <v>3341</v>
      </c>
      <c r="D26" s="5038" t="s">
        <v>3346</v>
      </c>
    </row>
    <row customHeight="1" ht="11.25">
      <c r="A27" s="5038" t="s">
        <v>1553</v>
      </c>
      <c r="B27" s="5038" t="s">
        <v>3350</v>
      </c>
      <c r="C27" s="5038" t="s">
        <v>3318</v>
      </c>
      <c r="D27" s="5038" t="s">
        <v>3319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FB303-4104-152B-4CBA-5653DA0697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F4DA5-5A34-740A-2EFA-AB9D051FE9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39" width="9.140625"/>
  </cols>
  <sheetData>
    <row customHeight="1" ht="11.25">
      <c r="A1" s="169" t="s">
        <v>128</v>
      </c>
      <c r="B1" s="169" t="s">
        <v>3351</v>
      </c>
    </row>
    <row customHeight="1" ht="11.25">
      <c r="A2" s="48" t="s">
        <v>96</v>
      </c>
      <c r="B2" s="48" t="s">
        <v>3352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E415C-120A-269F-C7F2-4E60C6A768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7" width="9.140625"/>
    <col min="2" max="2" style="5037" width="65.28125" customWidth="1"/>
  </cols>
  <sheetData>
    <row customHeight="1" ht="11.25">
      <c r="A1" s="841" t="s">
        <v>3353</v>
      </c>
      <c r="B1" s="841" t="s">
        <v>3354</v>
      </c>
    </row>
    <row customHeight="1" ht="11.25">
      <c r="A2" s="841">
        <v>4213775</v>
      </c>
      <c r="B2" s="841" t="s">
        <v>1212</v>
      </c>
    </row>
    <row customHeight="1" ht="11.25">
      <c r="A3" s="841">
        <v>4213784</v>
      </c>
      <c r="B3" s="841" t="s">
        <v>1247</v>
      </c>
    </row>
    <row customHeight="1" ht="11.25">
      <c r="A4" s="841">
        <v>4213781</v>
      </c>
      <c r="B4" s="841" t="s">
        <v>1240</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1379</v>
      </c>
    </row>
    <row customHeight="1" ht="11.25">
      <c r="A10" s="841">
        <v>4213783</v>
      </c>
      <c r="B10" s="841" t="s">
        <v>1394</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3345-3264-02B1-2332-253A96EBC92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037" width="9.140625"/>
    <col min="2" max="2" style="5037" width="65.28125" customWidth="1"/>
  </cols>
  <sheetData>
    <row customHeight="1" ht="11.25">
      <c r="A1" s="841" t="s">
        <v>3353</v>
      </c>
      <c r="B1" s="841" t="s">
        <v>3355</v>
      </c>
    </row>
    <row customHeight="1" ht="11.25">
      <c r="A2" s="841" t="s">
        <v>3356</v>
      </c>
      <c r="B2" s="841" t="s">
        <v>1492</v>
      </c>
    </row>
    <row customHeight="1" ht="11.25">
      <c r="A3" s="841" t="s">
        <v>3357</v>
      </c>
      <c r="B3" s="841" t="s">
        <v>1502</v>
      </c>
    </row>
    <row customHeight="1" ht="11.25">
      <c r="A4" s="841" t="s">
        <v>225</v>
      </c>
      <c r="B4" s="841" t="s">
        <v>1511</v>
      </c>
    </row>
    <row customHeight="1" ht="11.25">
      <c r="A5" s="841" t="s">
        <v>3358</v>
      </c>
      <c r="B5" s="841" t="s">
        <v>1520</v>
      </c>
    </row>
    <row customHeight="1" ht="11.25">
      <c r="A6" s="841" t="s">
        <v>3359</v>
      </c>
      <c r="B6" s="841" t="s">
        <v>1526</v>
      </c>
    </row>
    <row customHeight="1" ht="11.25">
      <c r="A7" s="841" t="s">
        <v>3360</v>
      </c>
      <c r="B7" s="841" t="s">
        <v>1534</v>
      </c>
    </row>
    <row customHeight="1" ht="11.25">
      <c r="A8" s="841" t="s">
        <v>3361</v>
      </c>
      <c r="B8" s="841" t="s">
        <v>1541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FED9-94AB-BAF4-B51A-DA5A569024E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3050</v>
      </c>
      <c r="B1" s="373" t="s">
        <v>3051</v>
      </c>
      <c r="C1" s="373" t="s">
        <v>3052</v>
      </c>
      <c r="D1" s="373" t="s">
        <v>3053</v>
      </c>
      <c r="E1" s="0" t="s">
        <v>3054</v>
      </c>
      <c r="F1" s="0" t="s">
        <v>3055</v>
      </c>
      <c r="G1" s="0" t="s">
        <v>3056</v>
      </c>
    </row>
    <row customHeight="1" ht="11.25">
      <c r="A2" s="0" t="s">
        <v>14</v>
      </c>
      <c r="B2" s="0" t="s">
        <v>97</v>
      </c>
      <c r="C2" s="0" t="s">
        <v>3057</v>
      </c>
      <c r="D2" s="0" t="s">
        <v>3058</v>
      </c>
      <c r="E2" s="0" t="s">
        <v>3059</v>
      </c>
      <c r="F2" s="0" t="s">
        <v>3060</v>
      </c>
      <c r="G2" s="0" t="s">
        <v>107</v>
      </c>
    </row>
    <row customHeight="1" ht="11.25">
      <c r="A3" s="0" t="s">
        <v>14</v>
      </c>
      <c r="B3" s="0" t="s">
        <v>97</v>
      </c>
      <c r="C3" s="0" t="s">
        <v>3057</v>
      </c>
      <c r="D3" s="0" t="s">
        <v>97</v>
      </c>
      <c r="E3" s="0" t="s">
        <v>3057</v>
      </c>
      <c r="F3" s="0" t="s">
        <v>3061</v>
      </c>
      <c r="G3" s="0" t="s">
        <v>108</v>
      </c>
    </row>
    <row customHeight="1" ht="11.25">
      <c r="A4" s="0" t="s">
        <v>14</v>
      </c>
      <c r="B4" s="0" t="s">
        <v>97</v>
      </c>
      <c r="C4" s="0" t="s">
        <v>3057</v>
      </c>
      <c r="D4" s="0" t="s">
        <v>3062</v>
      </c>
      <c r="E4" s="0" t="s">
        <v>3063</v>
      </c>
      <c r="F4" s="0" t="s">
        <v>3064</v>
      </c>
      <c r="G4" s="0" t="s">
        <v>88</v>
      </c>
    </row>
    <row customHeight="1" ht="11.25">
      <c r="A5" s="0" t="s">
        <v>14</v>
      </c>
      <c r="B5" s="0" t="s">
        <v>97</v>
      </c>
      <c r="C5" s="0" t="s">
        <v>3057</v>
      </c>
      <c r="D5" s="0" t="s">
        <v>3065</v>
      </c>
      <c r="E5" s="0" t="s">
        <v>3066</v>
      </c>
      <c r="F5" s="0" t="s">
        <v>3064</v>
      </c>
      <c r="G5" s="0" t="s">
        <v>89</v>
      </c>
    </row>
    <row customHeight="1" ht="11.25">
      <c r="A6" s="0" t="s">
        <v>14</v>
      </c>
      <c r="B6" s="0" t="s">
        <v>97</v>
      </c>
      <c r="C6" s="0" t="s">
        <v>3057</v>
      </c>
      <c r="D6" s="0" t="s">
        <v>3067</v>
      </c>
      <c r="E6" s="0" t="s">
        <v>3068</v>
      </c>
      <c r="F6" s="0" t="s">
        <v>3064</v>
      </c>
      <c r="G6" s="0" t="s">
        <v>109</v>
      </c>
    </row>
    <row customHeight="1" ht="11.25">
      <c r="A7" s="0" t="s">
        <v>14</v>
      </c>
      <c r="B7" s="0" t="s">
        <v>97</v>
      </c>
      <c r="C7" s="0" t="s">
        <v>3057</v>
      </c>
      <c r="D7" s="0" t="s">
        <v>98</v>
      </c>
      <c r="E7" s="0" t="s">
        <v>99</v>
      </c>
      <c r="F7" s="0" t="s">
        <v>3064</v>
      </c>
      <c r="G7" s="0" t="s">
        <v>90</v>
      </c>
    </row>
    <row customHeight="1" ht="11.25">
      <c r="A8" s="0" t="s">
        <v>14</v>
      </c>
      <c r="B8" s="0" t="s">
        <v>97</v>
      </c>
      <c r="C8" s="0" t="s">
        <v>3057</v>
      </c>
      <c r="D8" s="0" t="s">
        <v>3069</v>
      </c>
      <c r="E8" s="0" t="s">
        <v>3070</v>
      </c>
      <c r="F8" s="0" t="s">
        <v>3064</v>
      </c>
      <c r="G8" s="0" t="s">
        <v>91</v>
      </c>
    </row>
    <row customHeight="1" ht="11.25">
      <c r="A9" s="0" t="s">
        <v>14</v>
      </c>
      <c r="B9" s="0" t="s">
        <v>97</v>
      </c>
      <c r="C9" s="0" t="s">
        <v>3057</v>
      </c>
      <c r="D9" s="0" t="s">
        <v>3071</v>
      </c>
      <c r="E9" s="0" t="s">
        <v>3072</v>
      </c>
      <c r="F9" s="0" t="s">
        <v>3064</v>
      </c>
      <c r="G9" s="0" t="s">
        <v>110</v>
      </c>
    </row>
    <row customHeight="1" ht="11.25">
      <c r="A10" s="0" t="s">
        <v>14</v>
      </c>
      <c r="B10" s="0" t="s">
        <v>3073</v>
      </c>
      <c r="C10" s="0" t="s">
        <v>3074</v>
      </c>
      <c r="D10" s="0" t="s">
        <v>3073</v>
      </c>
      <c r="E10" s="0" t="s">
        <v>3074</v>
      </c>
      <c r="F10" s="0" t="s">
        <v>3061</v>
      </c>
      <c r="G10" s="0" t="s">
        <v>146</v>
      </c>
    </row>
    <row customHeight="1" ht="11.25">
      <c r="A11" s="0" t="s">
        <v>14</v>
      </c>
      <c r="B11" s="0" t="s">
        <v>3073</v>
      </c>
      <c r="C11" s="0" t="s">
        <v>3074</v>
      </c>
      <c r="D11" s="0" t="s">
        <v>3075</v>
      </c>
      <c r="E11" s="0" t="s">
        <v>3076</v>
      </c>
      <c r="F11" s="0" t="s">
        <v>3060</v>
      </c>
      <c r="G11" s="0" t="s">
        <v>147</v>
      </c>
    </row>
    <row customHeight="1" ht="11.25">
      <c r="A12" s="0" t="s">
        <v>14</v>
      </c>
      <c r="B12" s="0" t="s">
        <v>3073</v>
      </c>
      <c r="C12" s="0" t="s">
        <v>3074</v>
      </c>
      <c r="D12" s="0" t="s">
        <v>3077</v>
      </c>
      <c r="E12" s="0" t="s">
        <v>3078</v>
      </c>
      <c r="F12" s="0" t="s">
        <v>3060</v>
      </c>
      <c r="G12" s="0" t="s">
        <v>148</v>
      </c>
    </row>
    <row customHeight="1" ht="11.25">
      <c r="A13" s="0" t="s">
        <v>14</v>
      </c>
      <c r="B13" s="0" t="s">
        <v>3073</v>
      </c>
      <c r="C13" s="0" t="s">
        <v>3074</v>
      </c>
      <c r="D13" s="0" t="s">
        <v>3079</v>
      </c>
      <c r="E13" s="0" t="s">
        <v>3080</v>
      </c>
      <c r="F13" s="0" t="s">
        <v>3064</v>
      </c>
      <c r="G13" s="0" t="s">
        <v>149</v>
      </c>
    </row>
    <row customHeight="1" ht="11.25">
      <c r="A14" s="0" t="s">
        <v>14</v>
      </c>
      <c r="B14" s="0" t="s">
        <v>3073</v>
      </c>
      <c r="C14" s="0" t="s">
        <v>3074</v>
      </c>
      <c r="D14" s="0" t="s">
        <v>3081</v>
      </c>
      <c r="E14" s="0" t="s">
        <v>3082</v>
      </c>
      <c r="F14" s="0" t="s">
        <v>3064</v>
      </c>
      <c r="G14" s="0" t="s">
        <v>150</v>
      </c>
    </row>
    <row customHeight="1" ht="11.25">
      <c r="A15" s="0" t="s">
        <v>14</v>
      </c>
      <c r="B15" s="0" t="s">
        <v>3073</v>
      </c>
      <c r="C15" s="0" t="s">
        <v>3074</v>
      </c>
      <c r="D15" s="0" t="s">
        <v>3083</v>
      </c>
      <c r="E15" s="0" t="s">
        <v>3084</v>
      </c>
      <c r="F15" s="0" t="s">
        <v>3064</v>
      </c>
      <c r="G15" s="0" t="s">
        <v>151</v>
      </c>
    </row>
    <row customHeight="1" ht="11.25">
      <c r="A16" s="0" t="s">
        <v>14</v>
      </c>
      <c r="B16" s="0" t="s">
        <v>3073</v>
      </c>
      <c r="C16" s="0" t="s">
        <v>3074</v>
      </c>
      <c r="D16" s="0" t="s">
        <v>3085</v>
      </c>
      <c r="E16" s="0" t="s">
        <v>3086</v>
      </c>
      <c r="F16" s="0" t="s">
        <v>3064</v>
      </c>
      <c r="G16" s="0" t="s">
        <v>1454</v>
      </c>
    </row>
    <row customHeight="1" ht="11.25">
      <c r="A17" s="0" t="s">
        <v>14</v>
      </c>
      <c r="B17" s="0" t="s">
        <v>3087</v>
      </c>
      <c r="C17" s="0" t="s">
        <v>3088</v>
      </c>
      <c r="D17" s="0" t="s">
        <v>3087</v>
      </c>
      <c r="E17" s="0" t="s">
        <v>3088</v>
      </c>
      <c r="F17" s="0" t="s">
        <v>3089</v>
      </c>
      <c r="G17" s="0" t="s">
        <v>1460</v>
      </c>
    </row>
    <row customHeight="1" ht="11.25">
      <c r="A18" s="0" t="s">
        <v>14</v>
      </c>
      <c r="B18" s="0" t="s">
        <v>3090</v>
      </c>
      <c r="C18" s="0" t="s">
        <v>3091</v>
      </c>
      <c r="D18" s="0" t="s">
        <v>3092</v>
      </c>
      <c r="E18" s="0" t="s">
        <v>3093</v>
      </c>
      <c r="F18" s="0" t="s">
        <v>3064</v>
      </c>
      <c r="G18" s="0" t="s">
        <v>1471</v>
      </c>
    </row>
    <row customHeight="1" ht="11.25">
      <c r="A19" s="0" t="s">
        <v>14</v>
      </c>
      <c r="B19" s="0" t="s">
        <v>3090</v>
      </c>
      <c r="C19" s="0" t="s">
        <v>3091</v>
      </c>
      <c r="D19" s="0" t="s">
        <v>3090</v>
      </c>
      <c r="E19" s="0" t="s">
        <v>3091</v>
      </c>
      <c r="F19" s="0" t="s">
        <v>3061</v>
      </c>
      <c r="G19" s="0" t="s">
        <v>1485</v>
      </c>
    </row>
    <row customHeight="1" ht="11.25">
      <c r="A20" s="0" t="s">
        <v>14</v>
      </c>
      <c r="B20" s="0" t="s">
        <v>3090</v>
      </c>
      <c r="C20" s="0" t="s">
        <v>3091</v>
      </c>
      <c r="D20" s="0" t="s">
        <v>3094</v>
      </c>
      <c r="E20" s="0" t="s">
        <v>3095</v>
      </c>
      <c r="F20" s="0" t="s">
        <v>3060</v>
      </c>
      <c r="G20" s="0" t="s">
        <v>1497</v>
      </c>
    </row>
    <row customHeight="1" ht="11.25">
      <c r="A21" s="0" t="s">
        <v>14</v>
      </c>
      <c r="B21" s="0" t="s">
        <v>3090</v>
      </c>
      <c r="C21" s="0" t="s">
        <v>3091</v>
      </c>
      <c r="D21" s="0" t="s">
        <v>3096</v>
      </c>
      <c r="E21" s="0" t="s">
        <v>3097</v>
      </c>
      <c r="F21" s="0" t="s">
        <v>3060</v>
      </c>
      <c r="G21" s="0" t="s">
        <v>1506</v>
      </c>
    </row>
    <row customHeight="1" ht="11.25">
      <c r="A22" s="0" t="s">
        <v>14</v>
      </c>
      <c r="B22" s="0" t="s">
        <v>3090</v>
      </c>
      <c r="C22" s="0" t="s">
        <v>3091</v>
      </c>
      <c r="D22" s="0" t="s">
        <v>3098</v>
      </c>
      <c r="E22" s="0" t="s">
        <v>3099</v>
      </c>
      <c r="F22" s="0" t="s">
        <v>3064</v>
      </c>
      <c r="G22" s="0" t="s">
        <v>1522</v>
      </c>
    </row>
    <row customHeight="1" ht="11.25">
      <c r="A23" s="0" t="s">
        <v>14</v>
      </c>
      <c r="B23" s="0" t="s">
        <v>3090</v>
      </c>
      <c r="C23" s="0" t="s">
        <v>3091</v>
      </c>
      <c r="D23" s="0" t="s">
        <v>3100</v>
      </c>
      <c r="E23" s="0" t="s">
        <v>3101</v>
      </c>
      <c r="F23" s="0" t="s">
        <v>3060</v>
      </c>
      <c r="G23" s="0" t="s">
        <v>1529</v>
      </c>
    </row>
    <row customHeight="1" ht="11.25">
      <c r="A24" s="0" t="s">
        <v>14</v>
      </c>
      <c r="B24" s="0" t="s">
        <v>3090</v>
      </c>
      <c r="C24" s="0" t="s">
        <v>3091</v>
      </c>
      <c r="D24" s="0" t="s">
        <v>3102</v>
      </c>
      <c r="E24" s="0" t="s">
        <v>3103</v>
      </c>
      <c r="F24" s="0" t="s">
        <v>3060</v>
      </c>
      <c r="G24" s="0" t="s">
        <v>1537</v>
      </c>
    </row>
    <row customHeight="1" ht="11.25">
      <c r="A25" s="0" t="s">
        <v>14</v>
      </c>
      <c r="B25" s="0" t="s">
        <v>3090</v>
      </c>
      <c r="C25" s="0" t="s">
        <v>3091</v>
      </c>
      <c r="D25" s="0" t="s">
        <v>3104</v>
      </c>
      <c r="E25" s="0" t="s">
        <v>3105</v>
      </c>
      <c r="F25" s="0" t="s">
        <v>3060</v>
      </c>
      <c r="G25" s="0" t="s">
        <v>1544</v>
      </c>
    </row>
    <row customHeight="1" ht="11.25">
      <c r="A26" s="0" t="s">
        <v>14</v>
      </c>
      <c r="B26" s="0" t="s">
        <v>3090</v>
      </c>
      <c r="C26" s="0" t="s">
        <v>3091</v>
      </c>
      <c r="D26" s="0" t="s">
        <v>3106</v>
      </c>
      <c r="E26" s="0" t="s">
        <v>3107</v>
      </c>
      <c r="F26" s="0" t="s">
        <v>3064</v>
      </c>
      <c r="G26" s="0" t="s">
        <v>1548</v>
      </c>
    </row>
    <row customHeight="1" ht="11.25">
      <c r="A27" s="0" t="s">
        <v>14</v>
      </c>
      <c r="B27" s="0" t="s">
        <v>3090</v>
      </c>
      <c r="C27" s="0" t="s">
        <v>3091</v>
      </c>
      <c r="D27" s="0" t="s">
        <v>3108</v>
      </c>
      <c r="E27" s="0" t="s">
        <v>3109</v>
      </c>
      <c r="F27" s="0" t="s">
        <v>3064</v>
      </c>
      <c r="G27" s="0" t="s">
        <v>1553</v>
      </c>
    </row>
    <row customHeight="1" ht="11.25">
      <c r="A28" s="0" t="s">
        <v>14</v>
      </c>
      <c r="B28" s="0" t="s">
        <v>3090</v>
      </c>
      <c r="C28" s="0" t="s">
        <v>3091</v>
      </c>
      <c r="D28" s="0" t="s">
        <v>3110</v>
      </c>
      <c r="E28" s="0" t="s">
        <v>3111</v>
      </c>
      <c r="F28" s="0" t="s">
        <v>3064</v>
      </c>
      <c r="G28" s="0" t="s">
        <v>1561</v>
      </c>
    </row>
    <row customHeight="1" ht="11.25">
      <c r="A29" s="0" t="s">
        <v>14</v>
      </c>
      <c r="B29" s="0" t="s">
        <v>3112</v>
      </c>
      <c r="C29" s="0" t="s">
        <v>3113</v>
      </c>
      <c r="D29" s="0" t="s">
        <v>3112</v>
      </c>
      <c r="E29" s="0" t="s">
        <v>3113</v>
      </c>
      <c r="F29" s="0" t="s">
        <v>3089</v>
      </c>
      <c r="G29" s="0" t="s">
        <v>1563</v>
      </c>
    </row>
    <row customHeight="1" ht="11.25">
      <c r="A30" s="0" t="s">
        <v>14</v>
      </c>
      <c r="B30" s="0" t="s">
        <v>3114</v>
      </c>
      <c r="C30" s="0" t="s">
        <v>3115</v>
      </c>
      <c r="D30" s="0" t="s">
        <v>3114</v>
      </c>
      <c r="E30" s="0" t="s">
        <v>3115</v>
      </c>
      <c r="F30" s="0" t="s">
        <v>3089</v>
      </c>
      <c r="G30" s="0" t="s">
        <v>1566</v>
      </c>
    </row>
    <row customHeight="1" ht="11.25">
      <c r="A31" s="0" t="s">
        <v>14</v>
      </c>
      <c r="B31" s="0" t="s">
        <v>3116</v>
      </c>
      <c r="C31" s="0" t="s">
        <v>3117</v>
      </c>
      <c r="D31" s="0" t="s">
        <v>3116</v>
      </c>
      <c r="E31" s="0" t="s">
        <v>3117</v>
      </c>
      <c r="F31" s="0" t="s">
        <v>3089</v>
      </c>
      <c r="G31" s="0" t="s">
        <v>1571</v>
      </c>
    </row>
    <row customHeight="1" ht="11.25">
      <c r="A32" s="0" t="s">
        <v>14</v>
      </c>
      <c r="B32" s="0" t="s">
        <v>3118</v>
      </c>
      <c r="C32" s="0" t="s">
        <v>3119</v>
      </c>
      <c r="D32" s="0" t="s">
        <v>3120</v>
      </c>
      <c r="E32" s="0" t="s">
        <v>3121</v>
      </c>
      <c r="F32" s="0" t="s">
        <v>3064</v>
      </c>
      <c r="G32" s="0" t="s">
        <v>1573</v>
      </c>
    </row>
    <row customHeight="1" ht="11.25">
      <c r="A33" s="0" t="s">
        <v>14</v>
      </c>
      <c r="B33" s="0" t="s">
        <v>3118</v>
      </c>
      <c r="C33" s="0" t="s">
        <v>3119</v>
      </c>
      <c r="D33" s="0" t="s">
        <v>3122</v>
      </c>
      <c r="E33" s="0" t="s">
        <v>3123</v>
      </c>
      <c r="F33" s="0" t="s">
        <v>3064</v>
      </c>
      <c r="G33" s="0" t="s">
        <v>1575</v>
      </c>
    </row>
    <row customHeight="1" ht="11.25">
      <c r="A34" s="0" t="s">
        <v>14</v>
      </c>
      <c r="B34" s="0" t="s">
        <v>3118</v>
      </c>
      <c r="C34" s="0" t="s">
        <v>3119</v>
      </c>
      <c r="D34" s="0" t="s">
        <v>3124</v>
      </c>
      <c r="E34" s="0" t="s">
        <v>3125</v>
      </c>
      <c r="F34" s="0" t="s">
        <v>3064</v>
      </c>
      <c r="G34" s="0" t="s">
        <v>1577</v>
      </c>
    </row>
    <row customHeight="1" ht="11.25">
      <c r="A35" s="0" t="s">
        <v>14</v>
      </c>
      <c r="B35" s="0" t="s">
        <v>3118</v>
      </c>
      <c r="C35" s="0" t="s">
        <v>3119</v>
      </c>
      <c r="D35" s="0" t="s">
        <v>3118</v>
      </c>
      <c r="E35" s="0" t="s">
        <v>3119</v>
      </c>
      <c r="F35" s="0" t="s">
        <v>3061</v>
      </c>
      <c r="G35" s="0" t="s">
        <v>1582</v>
      </c>
    </row>
    <row customHeight="1" ht="11.25">
      <c r="A36" s="0" t="s">
        <v>14</v>
      </c>
      <c r="B36" s="0" t="s">
        <v>3118</v>
      </c>
      <c r="C36" s="0" t="s">
        <v>3119</v>
      </c>
      <c r="D36" s="0" t="s">
        <v>3126</v>
      </c>
      <c r="E36" s="0" t="s">
        <v>3127</v>
      </c>
      <c r="F36" s="0" t="s">
        <v>3060</v>
      </c>
      <c r="G36" s="0" t="s">
        <v>1587</v>
      </c>
    </row>
    <row customHeight="1" ht="11.25">
      <c r="A37" s="0" t="s">
        <v>14</v>
      </c>
      <c r="B37" s="0" t="s">
        <v>3118</v>
      </c>
      <c r="C37" s="0" t="s">
        <v>3119</v>
      </c>
      <c r="D37" s="0" t="s">
        <v>3128</v>
      </c>
      <c r="E37" s="0" t="s">
        <v>3129</v>
      </c>
      <c r="F37" s="0" t="s">
        <v>3064</v>
      </c>
      <c r="G37" s="0" t="s">
        <v>1591</v>
      </c>
    </row>
    <row customHeight="1" ht="11.25">
      <c r="A38" s="0" t="s">
        <v>14</v>
      </c>
      <c r="B38" s="0" t="s">
        <v>3118</v>
      </c>
      <c r="C38" s="0" t="s">
        <v>3119</v>
      </c>
      <c r="D38" s="0" t="s">
        <v>3130</v>
      </c>
      <c r="E38" s="0" t="s">
        <v>3131</v>
      </c>
      <c r="F38" s="0" t="s">
        <v>3064</v>
      </c>
      <c r="G38" s="0" t="s">
        <v>1599</v>
      </c>
    </row>
    <row customHeight="1" ht="11.25">
      <c r="A39" s="0" t="s">
        <v>14</v>
      </c>
      <c r="B39" s="0" t="s">
        <v>3118</v>
      </c>
      <c r="C39" s="0" t="s">
        <v>3119</v>
      </c>
      <c r="D39" s="0" t="s">
        <v>3132</v>
      </c>
      <c r="E39" s="0" t="s">
        <v>3133</v>
      </c>
      <c r="F39" s="0" t="s">
        <v>3064</v>
      </c>
      <c r="G39" s="0" t="s">
        <v>1605</v>
      </c>
    </row>
    <row customHeight="1" ht="11.25">
      <c r="A40" s="0" t="s">
        <v>14</v>
      </c>
      <c r="B40" s="0" t="s">
        <v>3118</v>
      </c>
      <c r="C40" s="0" t="s">
        <v>3119</v>
      </c>
      <c r="D40" s="0" t="s">
        <v>3134</v>
      </c>
      <c r="E40" s="0" t="s">
        <v>3135</v>
      </c>
      <c r="F40" s="0" t="s">
        <v>3064</v>
      </c>
      <c r="G40" s="0" t="s">
        <v>1610</v>
      </c>
    </row>
    <row customHeight="1" ht="11.25">
      <c r="A41" s="0" t="s">
        <v>14</v>
      </c>
      <c r="B41" s="0" t="s">
        <v>3136</v>
      </c>
      <c r="C41" s="0" t="s">
        <v>3137</v>
      </c>
      <c r="D41" s="0" t="s">
        <v>3136</v>
      </c>
      <c r="E41" s="0" t="s">
        <v>3137</v>
      </c>
      <c r="F41" s="0" t="s">
        <v>3089</v>
      </c>
      <c r="G41" s="0" t="s">
        <v>1614</v>
      </c>
    </row>
    <row customHeight="1" ht="11.25">
      <c r="A42" s="0" t="s">
        <v>14</v>
      </c>
      <c r="B42" s="0" t="s">
        <v>3138</v>
      </c>
      <c r="C42" s="0" t="s">
        <v>3139</v>
      </c>
      <c r="D42" s="0" t="s">
        <v>3140</v>
      </c>
      <c r="E42" s="0" t="s">
        <v>3141</v>
      </c>
      <c r="F42" s="0" t="s">
        <v>3064</v>
      </c>
      <c r="G42" s="0" t="s">
        <v>1617</v>
      </c>
    </row>
    <row customHeight="1" ht="11.25">
      <c r="A43" s="0" t="s">
        <v>14</v>
      </c>
      <c r="B43" s="0" t="s">
        <v>3138</v>
      </c>
      <c r="C43" s="0" t="s">
        <v>3139</v>
      </c>
      <c r="D43" s="0" t="s">
        <v>3142</v>
      </c>
      <c r="E43" s="0" t="s">
        <v>3143</v>
      </c>
      <c r="F43" s="0" t="s">
        <v>3064</v>
      </c>
      <c r="G43" s="0" t="s">
        <v>1624</v>
      </c>
    </row>
    <row customHeight="1" ht="11.25">
      <c r="A44" s="0" t="s">
        <v>14</v>
      </c>
      <c r="B44" s="0" t="s">
        <v>3138</v>
      </c>
      <c r="C44" s="0" t="s">
        <v>3139</v>
      </c>
      <c r="D44" s="0" t="s">
        <v>3144</v>
      </c>
      <c r="E44" s="0" t="s">
        <v>3145</v>
      </c>
      <c r="F44" s="0" t="s">
        <v>3064</v>
      </c>
      <c r="G44" s="0" t="s">
        <v>1633</v>
      </c>
    </row>
    <row customHeight="1" ht="11.25">
      <c r="A45" s="0" t="s">
        <v>14</v>
      </c>
      <c r="B45" s="0" t="s">
        <v>3138</v>
      </c>
      <c r="C45" s="0" t="s">
        <v>3139</v>
      </c>
      <c r="D45" s="0" t="s">
        <v>3146</v>
      </c>
      <c r="E45" s="0" t="s">
        <v>3147</v>
      </c>
      <c r="F45" s="0" t="s">
        <v>3064</v>
      </c>
      <c r="G45" s="0" t="s">
        <v>1638</v>
      </c>
    </row>
    <row customHeight="1" ht="11.25">
      <c r="A46" s="0" t="s">
        <v>14</v>
      </c>
      <c r="B46" s="0" t="s">
        <v>3138</v>
      </c>
      <c r="C46" s="0" t="s">
        <v>3139</v>
      </c>
      <c r="D46" s="0" t="s">
        <v>3148</v>
      </c>
      <c r="E46" s="0" t="s">
        <v>3149</v>
      </c>
      <c r="F46" s="0" t="s">
        <v>3060</v>
      </c>
      <c r="G46" s="0" t="s">
        <v>1642</v>
      </c>
    </row>
    <row customHeight="1" ht="11.25">
      <c r="A47" s="0" t="s">
        <v>14</v>
      </c>
      <c r="B47" s="0" t="s">
        <v>3138</v>
      </c>
      <c r="C47" s="0" t="s">
        <v>3139</v>
      </c>
      <c r="D47" s="0" t="s">
        <v>3150</v>
      </c>
      <c r="E47" s="0" t="s">
        <v>3151</v>
      </c>
      <c r="F47" s="0" t="s">
        <v>3064</v>
      </c>
      <c r="G47" s="0" t="s">
        <v>1648</v>
      </c>
    </row>
    <row customHeight="1" ht="11.25">
      <c r="A48" s="0" t="s">
        <v>14</v>
      </c>
      <c r="B48" s="0" t="s">
        <v>3138</v>
      </c>
      <c r="C48" s="0" t="s">
        <v>3139</v>
      </c>
      <c r="D48" s="0" t="s">
        <v>3138</v>
      </c>
      <c r="E48" s="0" t="s">
        <v>3139</v>
      </c>
      <c r="F48" s="0" t="s">
        <v>3061</v>
      </c>
      <c r="G48" s="0" t="s">
        <v>1653</v>
      </c>
    </row>
    <row customHeight="1" ht="11.25">
      <c r="A49" s="0" t="s">
        <v>14</v>
      </c>
      <c r="B49" s="0" t="s">
        <v>3138</v>
      </c>
      <c r="C49" s="0" t="s">
        <v>3139</v>
      </c>
      <c r="D49" s="0" t="s">
        <v>3152</v>
      </c>
      <c r="E49" s="0" t="s">
        <v>3153</v>
      </c>
      <c r="F49" s="0" t="s">
        <v>3060</v>
      </c>
      <c r="G49" s="0" t="s">
        <v>1656</v>
      </c>
    </row>
    <row customHeight="1" ht="11.25">
      <c r="A50" s="0" t="s">
        <v>14</v>
      </c>
      <c r="B50" s="0" t="s">
        <v>3138</v>
      </c>
      <c r="C50" s="0" t="s">
        <v>3139</v>
      </c>
      <c r="D50" s="0" t="s">
        <v>3154</v>
      </c>
      <c r="E50" s="0" t="s">
        <v>3155</v>
      </c>
      <c r="F50" s="0" t="s">
        <v>3064</v>
      </c>
      <c r="G50" s="0" t="s">
        <v>1660</v>
      </c>
    </row>
    <row customHeight="1" ht="11.25">
      <c r="A51" s="0" t="s">
        <v>14</v>
      </c>
      <c r="B51" s="0" t="s">
        <v>3156</v>
      </c>
      <c r="C51" s="0" t="s">
        <v>3157</v>
      </c>
      <c r="D51" s="0" t="s">
        <v>3156</v>
      </c>
      <c r="E51" s="0" t="s">
        <v>3157</v>
      </c>
      <c r="F51" s="0" t="s">
        <v>3089</v>
      </c>
      <c r="G51" s="0" t="s">
        <v>1664</v>
      </c>
    </row>
    <row customHeight="1" ht="11.25">
      <c r="A52" s="0" t="s">
        <v>14</v>
      </c>
      <c r="B52" s="0" t="s">
        <v>3158</v>
      </c>
      <c r="C52" s="0" t="s">
        <v>3159</v>
      </c>
      <c r="D52" s="0" t="s">
        <v>3160</v>
      </c>
      <c r="E52" s="0" t="s">
        <v>3161</v>
      </c>
      <c r="F52" s="0" t="s">
        <v>3060</v>
      </c>
      <c r="G52" s="0" t="s">
        <v>1668</v>
      </c>
    </row>
    <row customHeight="1" ht="11.25">
      <c r="A53" s="0" t="s">
        <v>14</v>
      </c>
      <c r="B53" s="0" t="s">
        <v>3158</v>
      </c>
      <c r="C53" s="0" t="s">
        <v>3159</v>
      </c>
      <c r="D53" s="0" t="s">
        <v>3162</v>
      </c>
      <c r="E53" s="0" t="s">
        <v>3163</v>
      </c>
      <c r="F53" s="0" t="s">
        <v>3064</v>
      </c>
      <c r="G53" s="0" t="s">
        <v>1670</v>
      </c>
    </row>
    <row customHeight="1" ht="11.25">
      <c r="A54" s="0" t="s">
        <v>14</v>
      </c>
      <c r="B54" s="0" t="s">
        <v>3158</v>
      </c>
      <c r="C54" s="0" t="s">
        <v>3159</v>
      </c>
      <c r="D54" s="0" t="s">
        <v>3164</v>
      </c>
      <c r="E54" s="0" t="s">
        <v>3165</v>
      </c>
      <c r="F54" s="0" t="s">
        <v>3064</v>
      </c>
      <c r="G54" s="0" t="s">
        <v>1673</v>
      </c>
    </row>
    <row customHeight="1" ht="11.25">
      <c r="A55" s="0" t="s">
        <v>14</v>
      </c>
      <c r="B55" s="0" t="s">
        <v>3158</v>
      </c>
      <c r="C55" s="0" t="s">
        <v>3159</v>
      </c>
      <c r="D55" s="0" t="s">
        <v>3166</v>
      </c>
      <c r="E55" s="0" t="s">
        <v>3167</v>
      </c>
      <c r="F55" s="0" t="s">
        <v>3064</v>
      </c>
      <c r="G55" s="0" t="s">
        <v>1677</v>
      </c>
    </row>
    <row customHeight="1" ht="11.25">
      <c r="A56" s="0" t="s">
        <v>14</v>
      </c>
      <c r="B56" s="0" t="s">
        <v>3158</v>
      </c>
      <c r="C56" s="0" t="s">
        <v>3159</v>
      </c>
      <c r="D56" s="0" t="s">
        <v>3158</v>
      </c>
      <c r="E56" s="0" t="s">
        <v>3159</v>
      </c>
      <c r="F56" s="0" t="s">
        <v>3061</v>
      </c>
      <c r="G56" s="0" t="s">
        <v>1680</v>
      </c>
    </row>
    <row customHeight="1" ht="11.25">
      <c r="A57" s="0" t="s">
        <v>14</v>
      </c>
      <c r="B57" s="0" t="s">
        <v>3158</v>
      </c>
      <c r="C57" s="0" t="s">
        <v>3159</v>
      </c>
      <c r="D57" s="0" t="s">
        <v>3168</v>
      </c>
      <c r="E57" s="0" t="s">
        <v>3169</v>
      </c>
      <c r="F57" s="0" t="s">
        <v>3060</v>
      </c>
      <c r="G57" s="0" t="s">
        <v>1683</v>
      </c>
    </row>
    <row customHeight="1" ht="11.25">
      <c r="A58" s="0" t="s">
        <v>14</v>
      </c>
      <c r="B58" s="0" t="s">
        <v>3158</v>
      </c>
      <c r="C58" s="0" t="s">
        <v>3159</v>
      </c>
      <c r="D58" s="0" t="s">
        <v>3170</v>
      </c>
      <c r="E58" s="0" t="s">
        <v>3171</v>
      </c>
      <c r="F58" s="0" t="s">
        <v>3064</v>
      </c>
      <c r="G58" s="0" t="s">
        <v>1686</v>
      </c>
    </row>
    <row customHeight="1" ht="11.25">
      <c r="A59" s="0" t="s">
        <v>14</v>
      </c>
      <c r="B59" s="0" t="s">
        <v>3158</v>
      </c>
      <c r="C59" s="0" t="s">
        <v>3159</v>
      </c>
      <c r="D59" s="0" t="s">
        <v>3172</v>
      </c>
      <c r="E59" s="0" t="s">
        <v>3173</v>
      </c>
      <c r="F59" s="0" t="s">
        <v>3060</v>
      </c>
      <c r="G59" s="0" t="s">
        <v>1690</v>
      </c>
    </row>
    <row customHeight="1" ht="11.25">
      <c r="A60" s="0" t="s">
        <v>14</v>
      </c>
      <c r="B60" s="0" t="s">
        <v>3158</v>
      </c>
      <c r="C60" s="0" t="s">
        <v>3159</v>
      </c>
      <c r="D60" s="0" t="s">
        <v>3174</v>
      </c>
      <c r="E60" s="0" t="s">
        <v>3175</v>
      </c>
      <c r="F60" s="0" t="s">
        <v>3064</v>
      </c>
      <c r="G60" s="0" t="s">
        <v>1693</v>
      </c>
    </row>
    <row customHeight="1" ht="11.25">
      <c r="A61" s="0" t="s">
        <v>14</v>
      </c>
      <c r="B61" s="0" t="s">
        <v>3158</v>
      </c>
      <c r="C61" s="0" t="s">
        <v>3159</v>
      </c>
      <c r="D61" s="0" t="s">
        <v>3176</v>
      </c>
      <c r="E61" s="0" t="s">
        <v>3177</v>
      </c>
      <c r="F61" s="0" t="s">
        <v>3060</v>
      </c>
      <c r="G61" s="0" t="s">
        <v>3178</v>
      </c>
    </row>
    <row customHeight="1" ht="11.25">
      <c r="A62" s="0" t="s">
        <v>14</v>
      </c>
      <c r="B62" s="0" t="s">
        <v>3158</v>
      </c>
      <c r="C62" s="0" t="s">
        <v>3159</v>
      </c>
      <c r="D62" s="0" t="s">
        <v>3179</v>
      </c>
      <c r="E62" s="0" t="s">
        <v>3180</v>
      </c>
      <c r="F62" s="0" t="s">
        <v>3064</v>
      </c>
      <c r="G62" s="0" t="s">
        <v>3181</v>
      </c>
    </row>
    <row customHeight="1" ht="11.25">
      <c r="A63" s="0" t="s">
        <v>14</v>
      </c>
      <c r="B63" s="0" t="s">
        <v>3158</v>
      </c>
      <c r="C63" s="0" t="s">
        <v>3159</v>
      </c>
      <c r="D63" s="0" t="s">
        <v>3182</v>
      </c>
      <c r="E63" s="0" t="s">
        <v>3183</v>
      </c>
      <c r="F63" s="0" t="s">
        <v>3064</v>
      </c>
      <c r="G63" s="0" t="s">
        <v>3184</v>
      </c>
    </row>
    <row customHeight="1" ht="11.25">
      <c r="A64" s="0" t="s">
        <v>14</v>
      </c>
      <c r="B64" s="0" t="s">
        <v>3185</v>
      </c>
      <c r="C64" s="0" t="s">
        <v>3186</v>
      </c>
      <c r="D64" s="0" t="s">
        <v>3185</v>
      </c>
      <c r="E64" s="0" t="s">
        <v>3186</v>
      </c>
      <c r="F64" s="0" t="s">
        <v>3089</v>
      </c>
      <c r="G64" s="0" t="s">
        <v>3187</v>
      </c>
    </row>
    <row customHeight="1" ht="11.25">
      <c r="A65" s="0" t="s">
        <v>14</v>
      </c>
      <c r="B65" s="0" t="s">
        <v>3188</v>
      </c>
      <c r="C65" s="0" t="s">
        <v>3189</v>
      </c>
      <c r="D65" s="0" t="s">
        <v>3188</v>
      </c>
      <c r="E65" s="0" t="s">
        <v>3189</v>
      </c>
      <c r="F65" s="0" t="s">
        <v>3089</v>
      </c>
      <c r="G65" s="0" t="s">
        <v>3190</v>
      </c>
    </row>
    <row customHeight="1" ht="11.25">
      <c r="A66" s="0" t="s">
        <v>14</v>
      </c>
      <c r="B66" s="0" t="s">
        <v>3191</v>
      </c>
      <c r="C66" s="0" t="s">
        <v>3192</v>
      </c>
      <c r="D66" s="0" t="s">
        <v>3191</v>
      </c>
      <c r="E66" s="0" t="s">
        <v>3192</v>
      </c>
      <c r="F66" s="0" t="s">
        <v>3089</v>
      </c>
      <c r="G66" s="0" t="s">
        <v>3193</v>
      </c>
    </row>
    <row customHeight="1" ht="11.25">
      <c r="A67" s="0" t="s">
        <v>14</v>
      </c>
      <c r="B67" s="0" t="s">
        <v>3194</v>
      </c>
      <c r="C67" s="0" t="s">
        <v>3195</v>
      </c>
      <c r="D67" s="0" t="s">
        <v>3196</v>
      </c>
      <c r="E67" s="0" t="s">
        <v>3197</v>
      </c>
      <c r="F67" s="0" t="s">
        <v>3060</v>
      </c>
      <c r="G67" s="0" t="s">
        <v>1914</v>
      </c>
    </row>
    <row customHeight="1" ht="11.25">
      <c r="A68" s="0" t="s">
        <v>14</v>
      </c>
      <c r="B68" s="0" t="s">
        <v>3194</v>
      </c>
      <c r="C68" s="0" t="s">
        <v>3195</v>
      </c>
      <c r="D68" s="0" t="s">
        <v>3198</v>
      </c>
      <c r="E68" s="0" t="s">
        <v>3199</v>
      </c>
      <c r="F68" s="0" t="s">
        <v>3064</v>
      </c>
      <c r="G68" s="0" t="s">
        <v>3200</v>
      </c>
    </row>
    <row customHeight="1" ht="11.25">
      <c r="A69" s="0" t="s">
        <v>14</v>
      </c>
      <c r="B69" s="0" t="s">
        <v>3194</v>
      </c>
      <c r="C69" s="0" t="s">
        <v>3195</v>
      </c>
      <c r="D69" s="0" t="s">
        <v>3201</v>
      </c>
      <c r="E69" s="0" t="s">
        <v>3202</v>
      </c>
      <c r="F69" s="0" t="s">
        <v>3060</v>
      </c>
      <c r="G69" s="0" t="s">
        <v>2125</v>
      </c>
    </row>
    <row customHeight="1" ht="11.25">
      <c r="A70" s="0" t="s">
        <v>14</v>
      </c>
      <c r="B70" s="0" t="s">
        <v>3194</v>
      </c>
      <c r="C70" s="0" t="s">
        <v>3195</v>
      </c>
      <c r="D70" s="0" t="s">
        <v>3203</v>
      </c>
      <c r="E70" s="0" t="s">
        <v>3204</v>
      </c>
      <c r="F70" s="0" t="s">
        <v>3060</v>
      </c>
      <c r="G70" s="0" t="s">
        <v>3205</v>
      </c>
    </row>
    <row customHeight="1" ht="11.25">
      <c r="A71" s="0" t="s">
        <v>14</v>
      </c>
      <c r="B71" s="0" t="s">
        <v>3194</v>
      </c>
      <c r="C71" s="0" t="s">
        <v>3195</v>
      </c>
      <c r="D71" s="0" t="s">
        <v>3206</v>
      </c>
      <c r="E71" s="0" t="s">
        <v>3207</v>
      </c>
      <c r="F71" s="0" t="s">
        <v>3060</v>
      </c>
      <c r="G71" s="0" t="s">
        <v>3208</v>
      </c>
    </row>
    <row customHeight="1" ht="11.25">
      <c r="A72" s="0" t="s">
        <v>14</v>
      </c>
      <c r="B72" s="0" t="s">
        <v>3194</v>
      </c>
      <c r="C72" s="0" t="s">
        <v>3195</v>
      </c>
      <c r="D72" s="0" t="s">
        <v>3209</v>
      </c>
      <c r="E72" s="0" t="s">
        <v>3210</v>
      </c>
      <c r="F72" s="0" t="s">
        <v>3060</v>
      </c>
      <c r="G72" s="0" t="s">
        <v>3211</v>
      </c>
    </row>
    <row customHeight="1" ht="11.25">
      <c r="A73" s="0" t="s">
        <v>14</v>
      </c>
      <c r="B73" s="0" t="s">
        <v>3194</v>
      </c>
      <c r="C73" s="0" t="s">
        <v>3195</v>
      </c>
      <c r="D73" s="0" t="s">
        <v>3212</v>
      </c>
      <c r="E73" s="0" t="s">
        <v>3213</v>
      </c>
      <c r="F73" s="0" t="s">
        <v>3214</v>
      </c>
      <c r="G73" s="0" t="s">
        <v>3215</v>
      </c>
    </row>
    <row customHeight="1" ht="11.25">
      <c r="A74" s="0" t="s">
        <v>14</v>
      </c>
      <c r="B74" s="0" t="s">
        <v>3194</v>
      </c>
      <c r="C74" s="0" t="s">
        <v>3195</v>
      </c>
      <c r="D74" s="0" t="s">
        <v>3194</v>
      </c>
      <c r="E74" s="0" t="s">
        <v>3195</v>
      </c>
      <c r="F74" s="0" t="s">
        <v>3061</v>
      </c>
      <c r="G74" s="0" t="s">
        <v>3216</v>
      </c>
    </row>
    <row customHeight="1" ht="11.25">
      <c r="A75" s="0" t="s">
        <v>14</v>
      </c>
      <c r="B75" s="0" t="s">
        <v>3194</v>
      </c>
      <c r="C75" s="0" t="s">
        <v>3195</v>
      </c>
      <c r="D75" s="0" t="s">
        <v>3217</v>
      </c>
      <c r="E75" s="0" t="s">
        <v>3218</v>
      </c>
      <c r="F75" s="0" t="s">
        <v>3060</v>
      </c>
      <c r="G75" s="0" t="s">
        <v>3219</v>
      </c>
    </row>
    <row customHeight="1" ht="11.25">
      <c r="A76" s="0" t="s">
        <v>14</v>
      </c>
      <c r="B76" s="0" t="s">
        <v>3220</v>
      </c>
      <c r="C76" s="0" t="s">
        <v>3221</v>
      </c>
      <c r="D76" s="0" t="s">
        <v>3220</v>
      </c>
      <c r="E76" s="0" t="s">
        <v>3221</v>
      </c>
      <c r="F76" s="0" t="s">
        <v>3089</v>
      </c>
      <c r="G76" s="0" t="s">
        <v>3222</v>
      </c>
    </row>
    <row customHeight="1" ht="11.25">
      <c r="A77" s="0" t="s">
        <v>14</v>
      </c>
      <c r="B77" s="0" t="s">
        <v>3223</v>
      </c>
      <c r="C77" s="0" t="s">
        <v>3224</v>
      </c>
      <c r="D77" s="0" t="s">
        <v>3225</v>
      </c>
      <c r="E77" s="0" t="s">
        <v>3226</v>
      </c>
      <c r="F77" s="0" t="s">
        <v>3060</v>
      </c>
      <c r="G77" s="0" t="s">
        <v>3227</v>
      </c>
    </row>
    <row customHeight="1" ht="11.25">
      <c r="A78" s="0" t="s">
        <v>14</v>
      </c>
      <c r="B78" s="0" t="s">
        <v>3223</v>
      </c>
      <c r="C78" s="0" t="s">
        <v>3224</v>
      </c>
      <c r="D78" s="0" t="s">
        <v>3228</v>
      </c>
      <c r="E78" s="0" t="s">
        <v>3229</v>
      </c>
      <c r="F78" s="0" t="s">
        <v>3060</v>
      </c>
      <c r="G78" s="0" t="s">
        <v>3230</v>
      </c>
    </row>
    <row customHeight="1" ht="11.25">
      <c r="A79" s="0" t="s">
        <v>14</v>
      </c>
      <c r="B79" s="0" t="s">
        <v>3223</v>
      </c>
      <c r="C79" s="0" t="s">
        <v>3224</v>
      </c>
      <c r="D79" s="0" t="s">
        <v>3231</v>
      </c>
      <c r="E79" s="0" t="s">
        <v>3232</v>
      </c>
      <c r="F79" s="0" t="s">
        <v>3064</v>
      </c>
      <c r="G79" s="0" t="s">
        <v>3233</v>
      </c>
    </row>
    <row customHeight="1" ht="11.25">
      <c r="A80" s="0" t="s">
        <v>14</v>
      </c>
      <c r="B80" s="0" t="s">
        <v>3223</v>
      </c>
      <c r="C80" s="0" t="s">
        <v>3224</v>
      </c>
      <c r="D80" s="0" t="s">
        <v>3234</v>
      </c>
      <c r="E80" s="0" t="s">
        <v>3235</v>
      </c>
      <c r="F80" s="0" t="s">
        <v>3064</v>
      </c>
      <c r="G80" s="0" t="s">
        <v>3236</v>
      </c>
    </row>
    <row customHeight="1" ht="11.25">
      <c r="A81" s="0" t="s">
        <v>14</v>
      </c>
      <c r="B81" s="0" t="s">
        <v>3223</v>
      </c>
      <c r="C81" s="0" t="s">
        <v>3224</v>
      </c>
      <c r="D81" s="0" t="s">
        <v>3237</v>
      </c>
      <c r="E81" s="0" t="s">
        <v>3238</v>
      </c>
      <c r="F81" s="0" t="s">
        <v>3214</v>
      </c>
      <c r="G81" s="0" t="s">
        <v>3239</v>
      </c>
    </row>
    <row customHeight="1" ht="11.25">
      <c r="A82" s="0" t="s">
        <v>14</v>
      </c>
      <c r="B82" s="0" t="s">
        <v>3223</v>
      </c>
      <c r="C82" s="0" t="s">
        <v>3224</v>
      </c>
      <c r="D82" s="0" t="s">
        <v>3240</v>
      </c>
      <c r="E82" s="0" t="s">
        <v>3241</v>
      </c>
      <c r="F82" s="0" t="s">
        <v>3064</v>
      </c>
      <c r="G82" s="0" t="s">
        <v>3242</v>
      </c>
    </row>
    <row customHeight="1" ht="11.25">
      <c r="A83" s="0" t="s">
        <v>14</v>
      </c>
      <c r="B83" s="0" t="s">
        <v>3223</v>
      </c>
      <c r="C83" s="0" t="s">
        <v>3224</v>
      </c>
      <c r="D83" s="0" t="s">
        <v>3243</v>
      </c>
      <c r="E83" s="0" t="s">
        <v>3244</v>
      </c>
      <c r="F83" s="0" t="s">
        <v>3064</v>
      </c>
      <c r="G83" s="0" t="s">
        <v>3245</v>
      </c>
    </row>
    <row customHeight="1" ht="11.25">
      <c r="A84" s="0" t="s">
        <v>14</v>
      </c>
      <c r="B84" s="0" t="s">
        <v>3223</v>
      </c>
      <c r="C84" s="0" t="s">
        <v>3224</v>
      </c>
      <c r="D84" s="0" t="s">
        <v>3246</v>
      </c>
      <c r="E84" s="0" t="s">
        <v>3247</v>
      </c>
      <c r="F84" s="0" t="s">
        <v>3064</v>
      </c>
      <c r="G84" s="0" t="s">
        <v>3248</v>
      </c>
    </row>
    <row customHeight="1" ht="11.25">
      <c r="A85" s="0" t="s">
        <v>14</v>
      </c>
      <c r="B85" s="0" t="s">
        <v>3223</v>
      </c>
      <c r="C85" s="0" t="s">
        <v>3224</v>
      </c>
      <c r="D85" s="0" t="s">
        <v>3223</v>
      </c>
      <c r="E85" s="0" t="s">
        <v>3224</v>
      </c>
      <c r="F85" s="0" t="s">
        <v>3061</v>
      </c>
      <c r="G85" s="0" t="s">
        <v>3249</v>
      </c>
    </row>
    <row customHeight="1" ht="11.25">
      <c r="A86" s="0" t="s">
        <v>14</v>
      </c>
      <c r="B86" s="0" t="s">
        <v>3223</v>
      </c>
      <c r="C86" s="0" t="s">
        <v>3224</v>
      </c>
      <c r="D86" s="0" t="s">
        <v>3250</v>
      </c>
      <c r="E86" s="0" t="s">
        <v>3251</v>
      </c>
      <c r="F86" s="0" t="s">
        <v>3064</v>
      </c>
      <c r="G86" s="0" t="s">
        <v>3252</v>
      </c>
    </row>
    <row customHeight="1" ht="11.25">
      <c r="A87" s="0" t="s">
        <v>14</v>
      </c>
      <c r="B87" s="0" t="s">
        <v>3223</v>
      </c>
      <c r="C87" s="0" t="s">
        <v>3224</v>
      </c>
      <c r="D87" s="0" t="s">
        <v>3253</v>
      </c>
      <c r="E87" s="0" t="s">
        <v>3254</v>
      </c>
      <c r="F87" s="0" t="s">
        <v>3064</v>
      </c>
      <c r="G87" s="0" t="s">
        <v>3255</v>
      </c>
    </row>
    <row customHeight="1" ht="11.25">
      <c r="A88" s="0" t="s">
        <v>14</v>
      </c>
      <c r="B88" s="0" t="s">
        <v>3223</v>
      </c>
      <c r="C88" s="0" t="s">
        <v>3224</v>
      </c>
      <c r="D88" s="0" t="s">
        <v>3256</v>
      </c>
      <c r="E88" s="0" t="s">
        <v>3257</v>
      </c>
      <c r="F88" s="0" t="s">
        <v>3064</v>
      </c>
      <c r="G88" s="0" t="s">
        <v>3258</v>
      </c>
    </row>
    <row customHeight="1" ht="11.25">
      <c r="A89" s="0" t="s">
        <v>14</v>
      </c>
      <c r="B89" s="0" t="s">
        <v>3223</v>
      </c>
      <c r="C89" s="0" t="s">
        <v>3224</v>
      </c>
      <c r="D89" s="0" t="s">
        <v>3259</v>
      </c>
      <c r="E89" s="0" t="s">
        <v>3260</v>
      </c>
      <c r="F89" s="0" t="s">
        <v>3064</v>
      </c>
      <c r="G89" s="0" t="s">
        <v>3261</v>
      </c>
    </row>
    <row customHeight="1" ht="11.25">
      <c r="A90" s="0" t="s">
        <v>14</v>
      </c>
      <c r="B90" s="0" t="s">
        <v>3223</v>
      </c>
      <c r="C90" s="0" t="s">
        <v>3224</v>
      </c>
      <c r="D90" s="0" t="s">
        <v>3262</v>
      </c>
      <c r="E90" s="0" t="s">
        <v>3263</v>
      </c>
      <c r="F90" s="0" t="s">
        <v>3060</v>
      </c>
      <c r="G90" s="0" t="s">
        <v>3264</v>
      </c>
    </row>
    <row customHeight="1" ht="11.25">
      <c r="A91" s="0" t="s">
        <v>14</v>
      </c>
      <c r="B91" s="0" t="s">
        <v>3265</v>
      </c>
      <c r="C91" s="0" t="s">
        <v>3266</v>
      </c>
      <c r="D91" s="0" t="s">
        <v>3265</v>
      </c>
      <c r="E91" s="0" t="s">
        <v>3266</v>
      </c>
      <c r="F91" s="0" t="s">
        <v>3089</v>
      </c>
      <c r="G91" s="0" t="s">
        <v>3267</v>
      </c>
    </row>
    <row customHeight="1" ht="11.25">
      <c r="A92" s="0" t="s">
        <v>14</v>
      </c>
      <c r="B92" s="0" t="s">
        <v>3268</v>
      </c>
      <c r="C92" s="0" t="s">
        <v>3269</v>
      </c>
      <c r="D92" s="0" t="s">
        <v>3268</v>
      </c>
      <c r="E92" s="0" t="s">
        <v>3269</v>
      </c>
      <c r="F92" s="0" t="s">
        <v>3089</v>
      </c>
      <c r="G92" s="0" t="s">
        <v>3270</v>
      </c>
    </row>
    <row customHeight="1" ht="11.25">
      <c r="A93" s="0" t="s">
        <v>14</v>
      </c>
      <c r="B93" s="0" t="s">
        <v>3271</v>
      </c>
      <c r="C93" s="0" t="s">
        <v>3272</v>
      </c>
      <c r="D93" s="0" t="s">
        <v>3273</v>
      </c>
      <c r="E93" s="0" t="s">
        <v>3274</v>
      </c>
      <c r="F93" s="0" t="s">
        <v>3064</v>
      </c>
      <c r="G93" s="0" t="s">
        <v>3275</v>
      </c>
    </row>
    <row customHeight="1" ht="11.25">
      <c r="A94" s="0" t="s">
        <v>14</v>
      </c>
      <c r="B94" s="0" t="s">
        <v>3271</v>
      </c>
      <c r="C94" s="0" t="s">
        <v>3272</v>
      </c>
      <c r="D94" s="0" t="s">
        <v>3276</v>
      </c>
      <c r="E94" s="0" t="s">
        <v>3277</v>
      </c>
      <c r="F94" s="0" t="s">
        <v>3064</v>
      </c>
      <c r="G94" s="0" t="s">
        <v>3278</v>
      </c>
    </row>
    <row customHeight="1" ht="11.25">
      <c r="A95" s="0" t="s">
        <v>14</v>
      </c>
      <c r="B95" s="0" t="s">
        <v>3271</v>
      </c>
      <c r="C95" s="0" t="s">
        <v>3272</v>
      </c>
      <c r="D95" s="0" t="s">
        <v>3279</v>
      </c>
      <c r="E95" s="0" t="s">
        <v>3280</v>
      </c>
      <c r="F95" s="0" t="s">
        <v>3064</v>
      </c>
      <c r="G95" s="0" t="s">
        <v>3281</v>
      </c>
    </row>
    <row customHeight="1" ht="11.25">
      <c r="A96" s="0" t="s">
        <v>14</v>
      </c>
      <c r="B96" s="0" t="s">
        <v>3271</v>
      </c>
      <c r="C96" s="0" t="s">
        <v>3272</v>
      </c>
      <c r="D96" s="0" t="s">
        <v>3282</v>
      </c>
      <c r="E96" s="0" t="s">
        <v>3283</v>
      </c>
      <c r="F96" s="0" t="s">
        <v>3064</v>
      </c>
      <c r="G96" s="0" t="s">
        <v>3284</v>
      </c>
    </row>
    <row customHeight="1" ht="11.25">
      <c r="A97" s="0" t="s">
        <v>14</v>
      </c>
      <c r="B97" s="0" t="s">
        <v>3271</v>
      </c>
      <c r="C97" s="0" t="s">
        <v>3272</v>
      </c>
      <c r="D97" s="0" t="s">
        <v>3285</v>
      </c>
      <c r="E97" s="0" t="s">
        <v>3286</v>
      </c>
      <c r="F97" s="0" t="s">
        <v>3064</v>
      </c>
      <c r="G97" s="0" t="s">
        <v>3287</v>
      </c>
    </row>
    <row customHeight="1" ht="11.25">
      <c r="A98" s="0" t="s">
        <v>14</v>
      </c>
      <c r="B98" s="0" t="s">
        <v>3271</v>
      </c>
      <c r="C98" s="0" t="s">
        <v>3272</v>
      </c>
      <c r="D98" s="0" t="s">
        <v>3288</v>
      </c>
      <c r="E98" s="0" t="s">
        <v>3289</v>
      </c>
      <c r="F98" s="0" t="s">
        <v>3064</v>
      </c>
      <c r="G98" s="0" t="s">
        <v>3290</v>
      </c>
    </row>
    <row customHeight="1" ht="11.25">
      <c r="A99" s="0" t="s">
        <v>14</v>
      </c>
      <c r="B99" s="0" t="s">
        <v>3271</v>
      </c>
      <c r="C99" s="0" t="s">
        <v>3272</v>
      </c>
      <c r="D99" s="0" t="s">
        <v>3291</v>
      </c>
      <c r="E99" s="0" t="s">
        <v>3292</v>
      </c>
      <c r="F99" s="0" t="s">
        <v>3064</v>
      </c>
      <c r="G99" s="0" t="s">
        <v>3293</v>
      </c>
    </row>
    <row customHeight="1" ht="11.25">
      <c r="A100" s="0" t="s">
        <v>14</v>
      </c>
      <c r="B100" s="0" t="s">
        <v>3271</v>
      </c>
      <c r="C100" s="0" t="s">
        <v>3272</v>
      </c>
      <c r="D100" s="0" t="s">
        <v>3294</v>
      </c>
      <c r="E100" s="0" t="s">
        <v>3295</v>
      </c>
      <c r="F100" s="0" t="s">
        <v>3064</v>
      </c>
      <c r="G100" s="0" t="s">
        <v>3296</v>
      </c>
    </row>
    <row customHeight="1" ht="11.25">
      <c r="A101" s="0" t="s">
        <v>14</v>
      </c>
      <c r="B101" s="0" t="s">
        <v>3271</v>
      </c>
      <c r="C101" s="0" t="s">
        <v>3272</v>
      </c>
      <c r="D101" s="0" t="s">
        <v>3297</v>
      </c>
      <c r="E101" s="0" t="s">
        <v>3298</v>
      </c>
      <c r="F101" s="0" t="s">
        <v>3064</v>
      </c>
      <c r="G101" s="0" t="s">
        <v>3299</v>
      </c>
    </row>
    <row customHeight="1" ht="11.25">
      <c r="A102" s="0" t="s">
        <v>14</v>
      </c>
      <c r="B102" s="0" t="s">
        <v>3271</v>
      </c>
      <c r="C102" s="0" t="s">
        <v>3272</v>
      </c>
      <c r="D102" s="0" t="s">
        <v>3271</v>
      </c>
      <c r="E102" s="0" t="s">
        <v>3272</v>
      </c>
      <c r="F102" s="0" t="s">
        <v>3061</v>
      </c>
      <c r="G102" s="0" t="s">
        <v>3300</v>
      </c>
    </row>
    <row customHeight="1" ht="11.25">
      <c r="A103" s="0" t="s">
        <v>14</v>
      </c>
      <c r="B103" s="0" t="s">
        <v>3271</v>
      </c>
      <c r="C103" s="0" t="s">
        <v>3272</v>
      </c>
      <c r="D103" s="0" t="s">
        <v>3301</v>
      </c>
      <c r="E103" s="0" t="s">
        <v>3302</v>
      </c>
      <c r="F103" s="0" t="s">
        <v>3064</v>
      </c>
      <c r="G103" s="0" t="s">
        <v>3303</v>
      </c>
    </row>
    <row customHeight="1" ht="11.25">
      <c r="A104" s="0" t="s">
        <v>14</v>
      </c>
      <c r="B104" s="0" t="s">
        <v>3271</v>
      </c>
      <c r="C104" s="0" t="s">
        <v>3272</v>
      </c>
      <c r="D104" s="0" t="s">
        <v>3304</v>
      </c>
      <c r="E104" s="0" t="s">
        <v>3305</v>
      </c>
      <c r="F104" s="0" t="s">
        <v>3064</v>
      </c>
      <c r="G104" s="0" t="s">
        <v>3306</v>
      </c>
    </row>
    <row customHeight="1" ht="11.25">
      <c r="A105" s="0" t="s">
        <v>14</v>
      </c>
      <c r="B105" s="0" t="s">
        <v>3271</v>
      </c>
      <c r="C105" s="0" t="s">
        <v>3272</v>
      </c>
      <c r="D105" s="0" t="s">
        <v>3307</v>
      </c>
      <c r="E105" s="0" t="s">
        <v>3308</v>
      </c>
      <c r="F105" s="0" t="s">
        <v>3064</v>
      </c>
      <c r="G105" s="0" t="s">
        <v>3309</v>
      </c>
    </row>
    <row customHeight="1" ht="11.25">
      <c r="A106" s="0" t="s">
        <v>14</v>
      </c>
      <c r="B106" s="0" t="s">
        <v>3310</v>
      </c>
      <c r="C106" s="0" t="s">
        <v>3311</v>
      </c>
      <c r="D106" s="0" t="s">
        <v>3310</v>
      </c>
      <c r="E106" s="0" t="s">
        <v>3311</v>
      </c>
      <c r="F106" s="0" t="s">
        <v>3089</v>
      </c>
      <c r="G106" s="0" t="s">
        <v>3312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337B-29AA-F603-7747-A54A5BA6FC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7" width="9.140625"/>
    <col min="2" max="2" style="5037" width="84.28125" customWidth="1"/>
    <col min="3" max="3" style="5037" width="9.140625"/>
  </cols>
  <sheetData>
    <row customHeight="1" ht="11.25">
      <c r="A1" s="841" t="s">
        <v>3362</v>
      </c>
      <c r="B1" s="841" t="s">
        <v>3363</v>
      </c>
      <c r="C1" s="841" t="s">
        <v>1158</v>
      </c>
    </row>
    <row customHeight="1" ht="11.25">
      <c r="A2" s="841">
        <v>4189678</v>
      </c>
      <c r="B2" s="841" t="s">
        <v>3364</v>
      </c>
      <c r="C2" s="841" t="s">
        <v>3365</v>
      </c>
    </row>
    <row customHeight="1" ht="11.25">
      <c r="A3" s="841">
        <v>4190415</v>
      </c>
      <c r="B3" s="841" t="s">
        <v>3366</v>
      </c>
      <c r="C3" s="841"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C195B-7ABE-5726-85B9-89AACC3CED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41" width="38.421875" customWidth="1"/>
    <col min="2" max="5" style="5041" width="9.140625"/>
  </cols>
  <sheetData>
    <row customHeight="1" ht="15">
      <c r="A1" s="149" t="s">
        <v>3367</v>
      </c>
      <c r="B1" s="149" t="s">
        <v>3368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8A51A-DFF7-91CC-F092-CC871BFD58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3369</v>
      </c>
      <c r="B1" s="0" t="b">
        <v>1</v>
      </c>
    </row>
    <row customHeight="1" ht="11.25">
      <c r="A2" s="0" t="s">
        <v>3370</v>
      </c>
      <c r="B2" s="0" t="b">
        <v>0</v>
      </c>
    </row>
    <row customHeight="1" ht="11.25">
      <c r="A3" s="0" t="s">
        <v>3371</v>
      </c>
      <c r="B3" s="0" t="b">
        <v>0</v>
      </c>
    </row>
    <row customHeight="1" ht="11.25">
      <c r="A4" s="0" t="s">
        <v>3372</v>
      </c>
      <c r="B4" s="0" t="b">
        <v>1</v>
      </c>
    </row>
    <row customHeight="1" ht="11.25">
      <c r="A5" s="0" t="s">
        <v>3373</v>
      </c>
      <c r="B5" s="0" t="b">
        <v>0</v>
      </c>
    </row>
    <row customHeight="1" ht="11.25">
      <c r="A6" s="0" t="s">
        <v>3374</v>
      </c>
      <c r="B6" s="0" t="b">
        <v>0</v>
      </c>
    </row>
    <row customHeight="1" ht="11.25">
      <c r="A7" s="0" t="s">
        <v>3375</v>
      </c>
      <c r="B7" s="0" t="b">
        <v>0</v>
      </c>
    </row>
    <row customHeight="1" ht="11.25">
      <c r="A8" s="0" t="s">
        <v>3376</v>
      </c>
      <c r="B8" s="0" t="b">
        <v>0</v>
      </c>
    </row>
    <row customHeight="1" ht="11.25">
      <c r="A9" s="0" t="s">
        <v>3377</v>
      </c>
      <c r="B9" s="0" t="b">
        <v>1</v>
      </c>
    </row>
    <row customHeight="1" ht="11.25">
      <c r="A10" s="0" t="s">
        <v>3378</v>
      </c>
      <c r="B10" s="0" t="b">
        <v>0</v>
      </c>
    </row>
    <row customHeight="1" ht="11.25">
      <c r="A11" s="0" t="s">
        <v>3379</v>
      </c>
      <c r="B11" s="0" t="b">
        <v>0</v>
      </c>
    </row>
    <row customHeight="1" ht="11.25">
      <c r="A12" s="0" t="s">
        <v>3380</v>
      </c>
      <c r="B12" s="0" t="b">
        <v>0</v>
      </c>
    </row>
    <row customHeight="1" ht="11.25">
      <c r="A13" s="0" t="s">
        <v>3381</v>
      </c>
      <c r="B13" s="0" t="b">
        <v>0</v>
      </c>
    </row>
    <row customHeight="1" ht="11.25">
      <c r="A14" s="0" t="s">
        <v>3382</v>
      </c>
      <c r="B14" s="0" t="b">
        <v>0</v>
      </c>
    </row>
    <row customHeight="1" ht="11.25">
      <c r="A15" s="0" t="s">
        <v>3383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18A04-C94E-F56F-F7F6-7FBB5FD782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DA494-1609-7283-21F2-47A851EB02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9" width="36.28125" customWidth="1"/>
    <col min="2" max="2" style="5019" width="21.140625" customWidth="1"/>
  </cols>
  <sheetData>
    <row customHeight="1" ht="11.25">
      <c r="A1" s="52" t="s">
        <v>3384</v>
      </c>
      <c r="B1" s="52" t="s">
        <v>3385</v>
      </c>
    </row>
    <row customHeight="1" ht="11.25">
      <c r="A2" s="48" t="s">
        <v>3386</v>
      </c>
      <c r="B2" s="48" t="s">
        <v>3387</v>
      </c>
    </row>
    <row customHeight="1" ht="11.25">
      <c r="A3" s="48" t="s">
        <v>3388</v>
      </c>
      <c r="B3" s="48" t="s">
        <v>3389</v>
      </c>
    </row>
    <row customHeight="1" ht="11.25">
      <c r="A4" s="48" t="s">
        <v>3390</v>
      </c>
      <c r="B4" s="48" t="s">
        <v>3391</v>
      </c>
    </row>
    <row customHeight="1" ht="11.25">
      <c r="A5" s="48" t="s">
        <v>3392</v>
      </c>
      <c r="B5" s="48" t="s">
        <v>3393</v>
      </c>
    </row>
    <row customHeight="1" ht="11.25">
      <c r="A6" s="48" t="s">
        <v>3394</v>
      </c>
      <c r="B6" s="48" t="s">
        <v>3395</v>
      </c>
    </row>
    <row customHeight="1" ht="11.25">
      <c r="A7" s="48" t="s">
        <v>3396</v>
      </c>
      <c r="B7" s="48" t="s">
        <v>3397</v>
      </c>
    </row>
    <row customHeight="1" ht="11.25">
      <c r="A8" s="48" t="s">
        <v>3398</v>
      </c>
      <c r="B8" s="48" t="s">
        <v>3399</v>
      </c>
    </row>
    <row customHeight="1" ht="11.25">
      <c r="A9" s="48" t="s">
        <v>3400</v>
      </c>
      <c r="B9" s="48" t="s">
        <v>3401</v>
      </c>
    </row>
    <row customHeight="1" ht="11.25">
      <c r="A10" s="48" t="s">
        <v>3402</v>
      </c>
      <c r="B10" s="48" t="s">
        <v>3403</v>
      </c>
    </row>
    <row customHeight="1" ht="11.25">
      <c r="A11" s="48" t="s">
        <v>3404</v>
      </c>
      <c r="B11" s="48" t="s">
        <v>3405</v>
      </c>
    </row>
    <row customHeight="1" ht="11.25">
      <c r="A12" s="48" t="s">
        <v>3406</v>
      </c>
      <c r="B12" s="48" t="s">
        <v>3407</v>
      </c>
    </row>
    <row customHeight="1" ht="11.25">
      <c r="A13" s="48" t="s">
        <v>3408</v>
      </c>
      <c r="B13" s="48" t="s">
        <v>3409</v>
      </c>
    </row>
    <row customHeight="1" ht="11.25">
      <c r="A14" s="48" t="s">
        <v>3410</v>
      </c>
      <c r="B14" s="48" t="s">
        <v>3411</v>
      </c>
    </row>
    <row customHeight="1" ht="11.25">
      <c r="A15" s="48" t="s">
        <v>3412</v>
      </c>
      <c r="B15" s="48" t="s">
        <v>3413</v>
      </c>
    </row>
    <row customHeight="1" ht="11.25">
      <c r="A16" s="48" t="s">
        <v>3414</v>
      </c>
      <c r="B16" s="48" t="s">
        <v>3415</v>
      </c>
    </row>
    <row customHeight="1" ht="11.25">
      <c r="A17" s="48" t="s">
        <v>3416</v>
      </c>
      <c r="B17" s="48" t="s">
        <v>3417</v>
      </c>
    </row>
    <row customHeight="1" ht="11.25">
      <c r="A18" s="48" t="s">
        <v>3418</v>
      </c>
      <c r="B18" s="48" t="s">
        <v>3419</v>
      </c>
    </row>
    <row customHeight="1" ht="11.25">
      <c r="A19" s="48" t="s">
        <v>3420</v>
      </c>
      <c r="B19" s="48" t="s">
        <v>3421</v>
      </c>
    </row>
    <row customHeight="1" ht="11.25">
      <c r="A20" s="48" t="s">
        <v>3422</v>
      </c>
      <c r="B20" s="48" t="s">
        <v>3423</v>
      </c>
    </row>
    <row customHeight="1" ht="11.25">
      <c r="A21" s="48" t="s">
        <v>3424</v>
      </c>
      <c r="B21" s="48" t="s">
        <v>3425</v>
      </c>
    </row>
    <row customHeight="1" ht="11.25">
      <c r="A22" s="48" t="s">
        <v>3426</v>
      </c>
      <c r="B22" s="48" t="s">
        <v>3427</v>
      </c>
    </row>
    <row customHeight="1" ht="11.25">
      <c r="A23" s="48" t="s">
        <v>3428</v>
      </c>
      <c r="B23" s="48" t="s">
        <v>3429</v>
      </c>
    </row>
    <row customHeight="1" ht="11.25">
      <c r="A24" s="48" t="s">
        <v>3430</v>
      </c>
      <c r="B24" s="48" t="s">
        <v>3431</v>
      </c>
    </row>
    <row customHeight="1" ht="11.25">
      <c r="A25" s="48" t="s">
        <v>3432</v>
      </c>
      <c r="B25" s="48" t="s">
        <v>3433</v>
      </c>
    </row>
    <row customHeight="1" ht="11.25">
      <c r="A26" s="48" t="s">
        <v>3434</v>
      </c>
      <c r="B26" s="48" t="s">
        <v>3435</v>
      </c>
    </row>
    <row customHeight="1" ht="11.25">
      <c r="A27" s="48" t="s">
        <v>3436</v>
      </c>
      <c r="B27" s="48" t="s">
        <v>3437</v>
      </c>
    </row>
    <row customHeight="1" ht="11.25">
      <c r="A28" s="48" t="s">
        <v>3438</v>
      </c>
      <c r="B28" s="48" t="s">
        <v>3439</v>
      </c>
    </row>
    <row customHeight="1" ht="11.25">
      <c r="A29" s="48" t="s">
        <v>3440</v>
      </c>
      <c r="B29" s="48" t="s">
        <v>3441</v>
      </c>
    </row>
    <row customHeight="1" ht="11.25">
      <c r="A30" s="48" t="s">
        <v>3442</v>
      </c>
      <c r="B30" s="48" t="s">
        <v>3443</v>
      </c>
    </row>
    <row customHeight="1" ht="11.25">
      <c r="A31" s="48" t="s">
        <v>3444</v>
      </c>
      <c r="B31" s="48" t="s">
        <v>3445</v>
      </c>
    </row>
    <row customHeight="1" ht="11.25">
      <c r="A32" s="48" t="s">
        <v>3446</v>
      </c>
      <c r="B32" s="48" t="s">
        <v>3447</v>
      </c>
    </row>
    <row customHeight="1" ht="11.25">
      <c r="A33" s="48" t="s">
        <v>3448</v>
      </c>
      <c r="B33" s="48" t="s">
        <v>3449</v>
      </c>
    </row>
    <row customHeight="1" ht="11.25">
      <c r="A34" s="48" t="s">
        <v>3450</v>
      </c>
      <c r="B34" s="48" t="s">
        <v>3451</v>
      </c>
    </row>
    <row customHeight="1" ht="11.25">
      <c r="A35" s="48" t="s">
        <v>3452</v>
      </c>
      <c r="B35" s="48" t="s">
        <v>3453</v>
      </c>
    </row>
    <row customHeight="1" ht="11.25">
      <c r="A36" s="48" t="s">
        <v>3454</v>
      </c>
      <c r="B36" s="48" t="s">
        <v>3455</v>
      </c>
    </row>
    <row customHeight="1" ht="11.25">
      <c r="A37" s="48" t="s">
        <v>3456</v>
      </c>
      <c r="B37" s="48" t="s">
        <v>3457</v>
      </c>
    </row>
    <row customHeight="1" ht="11.25">
      <c r="A38" s="48" t="s">
        <v>3458</v>
      </c>
      <c r="B38" s="48" t="s">
        <v>3459</v>
      </c>
    </row>
    <row customHeight="1" ht="11.25">
      <c r="A39" s="48" t="s">
        <v>3460</v>
      </c>
      <c r="B39" s="48" t="s">
        <v>3461</v>
      </c>
    </row>
    <row customHeight="1" ht="11.25">
      <c r="A40" s="48" t="s">
        <v>3462</v>
      </c>
      <c r="B40" s="48" t="s">
        <v>3463</v>
      </c>
    </row>
    <row customHeight="1" ht="11.25">
      <c r="A41" s="48" t="s">
        <v>3464</v>
      </c>
      <c r="B41" s="48" t="s">
        <v>3465</v>
      </c>
    </row>
    <row customHeight="1" ht="11.25">
      <c r="A42" s="48" t="s">
        <v>3466</v>
      </c>
      <c r="B42" s="48" t="s">
        <v>3467</v>
      </c>
    </row>
    <row customHeight="1" ht="11.25">
      <c r="A43" s="48" t="s">
        <v>3468</v>
      </c>
      <c r="B43" s="48" t="s">
        <v>3469</v>
      </c>
    </row>
    <row customHeight="1" ht="11.25">
      <c r="A44" s="48" t="s">
        <v>3470</v>
      </c>
      <c r="B44" s="48" t="s">
        <v>3471</v>
      </c>
    </row>
    <row customHeight="1" ht="11.25">
      <c r="A45" s="48" t="s">
        <v>3472</v>
      </c>
      <c r="B45" s="48" t="s">
        <v>3473</v>
      </c>
    </row>
    <row customHeight="1" ht="11.25">
      <c r="A46" s="48" t="s">
        <v>3474</v>
      </c>
      <c r="B46" s="48" t="s">
        <v>3475</v>
      </c>
    </row>
    <row customHeight="1" ht="11.25">
      <c r="A47" s="48" t="s">
        <v>3476</v>
      </c>
      <c r="B47" s="48" t="s">
        <v>3477</v>
      </c>
    </row>
    <row customHeight="1" ht="11.25">
      <c r="A48" s="48" t="s">
        <v>3478</v>
      </c>
      <c r="B48" s="48" t="s">
        <v>3479</v>
      </c>
    </row>
    <row customHeight="1" ht="11.25">
      <c r="A49" s="48" t="s">
        <v>3480</v>
      </c>
      <c r="B49" s="48" t="s">
        <v>3481</v>
      </c>
    </row>
    <row customHeight="1" ht="11.25">
      <c r="A50" s="48" t="s">
        <v>3482</v>
      </c>
      <c r="B50" s="48" t="s">
        <v>3483</v>
      </c>
    </row>
    <row customHeight="1" ht="11.25">
      <c r="A51" s="48" t="s">
        <v>3484</v>
      </c>
      <c r="B51" s="48" t="s">
        <v>3485</v>
      </c>
    </row>
    <row customHeight="1" ht="11.25">
      <c r="A52" s="48" t="s">
        <v>3486</v>
      </c>
      <c r="B52" s="48" t="s">
        <v>3487</v>
      </c>
    </row>
    <row customHeight="1" ht="11.25">
      <c r="A53" s="48" t="s">
        <v>3488</v>
      </c>
      <c r="B53" s="48" t="s">
        <v>3489</v>
      </c>
    </row>
    <row customHeight="1" ht="11.25">
      <c r="A54" s="48" t="s">
        <v>3490</v>
      </c>
      <c r="B54" s="48" t="s">
        <v>3491</v>
      </c>
    </row>
    <row customHeight="1" ht="11.25">
      <c r="A55" s="48" t="s">
        <v>3492</v>
      </c>
      <c r="B55" s="48" t="s">
        <v>3493</v>
      </c>
    </row>
    <row customHeight="1" ht="11.25">
      <c r="A56" s="48" t="s">
        <v>3494</v>
      </c>
      <c r="B56" s="48" t="s">
        <v>3495</v>
      </c>
    </row>
    <row customHeight="1" ht="11.25">
      <c r="A57" s="48" t="s">
        <v>3496</v>
      </c>
      <c r="B57" s="48" t="s">
        <v>3497</v>
      </c>
    </row>
    <row customHeight="1" ht="11.25">
      <c r="A58" s="48" t="s">
        <v>3498</v>
      </c>
      <c r="B58" s="48" t="s">
        <v>3499</v>
      </c>
    </row>
    <row customHeight="1" ht="11.25">
      <c r="A59" s="48" t="s">
        <v>3500</v>
      </c>
      <c r="B59" s="48" t="s">
        <v>3501</v>
      </c>
    </row>
    <row customHeight="1" ht="11.25">
      <c r="A60" s="48" t="s">
        <v>3502</v>
      </c>
      <c r="B60" s="48" t="s">
        <v>3503</v>
      </c>
    </row>
    <row customHeight="1" ht="11.25">
      <c r="A61" s="48"/>
      <c r="B61" s="48" t="s">
        <v>3504</v>
      </c>
    </row>
    <row customHeight="1" ht="11.25">
      <c r="A62" s="48"/>
      <c r="B62" s="48" t="s">
        <v>3505</v>
      </c>
    </row>
    <row customHeight="1" ht="11.25">
      <c r="A63" s="48"/>
      <c r="B63" s="48" t="s">
        <v>3506</v>
      </c>
    </row>
    <row customHeight="1" ht="11.25">
      <c r="A64" s="48"/>
      <c r="B64" s="48" t="s">
        <v>3507</v>
      </c>
    </row>
    <row customHeight="1" ht="11.25">
      <c r="A65" s="48"/>
      <c r="B65" s="48" t="s">
        <v>3508</v>
      </c>
    </row>
    <row customHeight="1" ht="11.25">
      <c r="A66" s="48"/>
      <c r="B66" s="48" t="s">
        <v>3509</v>
      </c>
    </row>
    <row customHeight="1" ht="11.25">
      <c r="A67" s="48"/>
      <c r="B67" s="48" t="s">
        <v>3510</v>
      </c>
    </row>
    <row customHeight="1" ht="11.25">
      <c r="A68" s="48"/>
      <c r="B68" s="48" t="s">
        <v>3511</v>
      </c>
    </row>
    <row customHeight="1" ht="11.25">
      <c r="A69" s="48"/>
      <c r="B69" s="48" t="s">
        <v>3512</v>
      </c>
    </row>
    <row customHeight="1" ht="11.25">
      <c r="A70" s="48"/>
      <c r="B70" s="48" t="s">
        <v>3513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693BD-9B04-9CAD-7815-95F1BDD7D8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3514</v>
      </c>
    </row>
    <row customHeight="1" ht="90">
      <c r="B2" s="79" t="s">
        <v>3515</v>
      </c>
    </row>
    <row customHeight="1" ht="67.5">
      <c r="B3" s="79" t="s">
        <v>3516</v>
      </c>
    </row>
    <row customHeight="1" ht="33.75">
      <c r="B4" s="79" t="s">
        <v>3517</v>
      </c>
    </row>
    <row customHeight="1" ht="11.25">
      <c r="B5" s="79" t="s">
        <v>3518</v>
      </c>
    </row>
    <row customHeight="1" ht="22.5">
      <c r="B6" s="79" t="s">
        <v>3519</v>
      </c>
    </row>
    <row customHeight="1" ht="22.5">
      <c r="B7" s="79" t="s">
        <v>3520</v>
      </c>
    </row>
    <row customHeight="1" ht="22.5">
      <c r="B8" s="79" t="s">
        <v>3521</v>
      </c>
    </row>
    <row customHeight="1" ht="22.5">
      <c r="B9" s="79" t="s">
        <v>3522</v>
      </c>
    </row>
    <row customHeight="1" ht="56.25">
      <c r="B10" s="79" t="s">
        <v>3523</v>
      </c>
    </row>
    <row customHeight="1" ht="12.75">
      <c r="B11" s="145" t="s">
        <v>3524</v>
      </c>
    </row>
    <row customHeight="1" ht="11.25">
      <c r="B12" s="78" t="s">
        <v>3525</v>
      </c>
    </row>
    <row customHeight="1" ht="22.5">
      <c r="B13" s="79" t="s">
        <v>3526</v>
      </c>
    </row>
    <row customHeight="1" ht="67.5">
      <c r="B14" s="79" t="s">
        <v>3527</v>
      </c>
    </row>
    <row customHeight="1" ht="22.5">
      <c r="B15" s="79" t="s">
        <v>3528</v>
      </c>
    </row>
    <row customHeight="1" ht="11.25">
      <c r="B16" s="78" t="s">
        <v>3529</v>
      </c>
      <c r="D16" s="86"/>
    </row>
    <row customHeight="1" ht="33.75">
      <c r="B17" s="79" t="s">
        <v>3530</v>
      </c>
    </row>
    <row customHeight="1" ht="33.75">
      <c r="B18" s="79" t="s">
        <v>3531</v>
      </c>
    </row>
    <row customHeight="1" ht="11.25">
      <c r="B19" s="79" t="s">
        <v>3532</v>
      </c>
    </row>
    <row customHeight="1" ht="33.75">
      <c r="B20" s="79" t="s">
        <v>3533</v>
      </c>
    </row>
    <row customHeight="1" ht="11.25">
      <c r="B21" s="78" t="s">
        <v>3534</v>
      </c>
    </row>
    <row customHeight="1" ht="11.25">
      <c r="B22" s="79" t="s">
        <v>3535</v>
      </c>
    </row>
    <row r="24" customHeight="1" ht="22.5">
      <c r="B24" s="147" t="s">
        <v>3536</v>
      </c>
    </row>
    <row r="26" customHeight="1" ht="11.25">
      <c r="B26" s="78" t="s">
        <v>3537</v>
      </c>
    </row>
    <row customHeight="1" ht="22.5">
      <c r="B27" s="146" t="s">
        <v>387</v>
      </c>
    </row>
    <row customHeight="1" ht="56.25">
      <c r="B28" s="146" t="s">
        <v>3538</v>
      </c>
    </row>
    <row customHeight="1" ht="11.25">
      <c r="B29" s="196" t="s">
        <v>3539</v>
      </c>
    </row>
    <row customHeight="1" ht="22.5">
      <c r="B30" s="146" t="s">
        <v>3540</v>
      </c>
    </row>
    <row r="32" customHeight="1" ht="11.25">
      <c r="A32" s="174"/>
      <c r="B32" s="175" t="s">
        <v>3541</v>
      </c>
    </row>
    <row customHeight="1" ht="14.25">
      <c r="A33" s="176">
        <v>1</v>
      </c>
      <c r="B33" s="177" t="s">
        <v>3542</v>
      </c>
    </row>
    <row customHeight="1" ht="14.25">
      <c r="A34" s="176">
        <v>2</v>
      </c>
      <c r="B34" s="177" t="s">
        <v>3543</v>
      </c>
    </row>
    <row customHeight="1" ht="11.25">
      <c r="B35" s="175" t="s">
        <v>3544</v>
      </c>
    </row>
    <row customHeight="1" ht="11.25">
      <c r="B36" s="177" t="s">
        <v>3545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