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930" yWindow="360" windowWidth="13665" windowHeight="7890" tabRatio="903"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тарифов'!$F$20:$F$42</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Территории!$D$18:$L$18</definedName>
    <definedName name="checkCell_List02">'Перечень тарифов'!$E$20:$W$42</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потр'!$M$18:$BF$92</definedName>
    <definedName name="checkCell_List06_13_double_date">'Форма 4.10.2 | Т-ТЭ | потр'!$BG$18:$BG$92</definedName>
    <definedName name="checkCell_List06_13_unique_t">'Форма 4.10.2 | Т-ТЭ | потр'!$M$18:$M$92</definedName>
    <definedName name="checkCell_List06_13_unique_t1">'Форма 4.10.2 | Т-ТЭ | потр'!$BH$18:$BH$92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4.9'!$F$7:$I$52</definedName>
    <definedName name="checkCells_List05_13">'Форма 1.0.1 | Т-ТЭ | потр'!$F$7:$I$52</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4.10.1'!$D$14:$L$122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et_union_hor!$O$238:$BE$243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et_union_hor!$BE$238:$BE$251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тарифов'!$K$20:$K$42</definedName>
    <definedName name="flagSource">'Перечень тарифов'!$S$20:$S$42</definedName>
    <definedName name="flagST">'Перечень тарифов'!$O$20:$O$42</definedName>
    <definedName name="flagTN">'Форма 4.10.5 | Т-подкл'!$N$18:$N$31</definedName>
    <definedName name="flagTS">'Форма 4.10.5 | Т-подкл'!$R$18:$R$31</definedName>
    <definedName name="flagTwoTariff">'Перечень тарифов'!$G$20:$G$42</definedName>
    <definedName name="flagUsedTer_List01">Территории!$P$11:$P$18</definedName>
    <definedName name="group_rates">'Перечень тарифов'!$E$20:$E$42</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тарифов'!$A$20:$A$42</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REESTR_MO!$A$2:$D$106</definedName>
    <definedName name="LIST_MR_MO_OKTMO_FILTER">REESTR_MO_FILTER!$A$2:$D$5</definedName>
    <definedName name="List01_CheckC">Территории!$D$11:$L$18</definedName>
    <definedName name="List01_NameCol">Территории!$K$1:$M$1</definedName>
    <definedName name="List01_REESTR_MO">Территории!$H$11:$L$18</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потр'!$O$18:$O$92</definedName>
    <definedName name="List06_13_MC2">'Форма 4.10.2 | Т-ТЭ | потр'!$BE$18:$BE$92</definedName>
    <definedName name="List06_13_note">'Форма 4.10.2 | Т-ТЭ | потр'!$BF$18:$BF$92</definedName>
    <definedName name="List06_13_Period">'Форма 4.10.2 | Т-ТЭ | потр'!$O$18:$U$92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4.10.1'!$H$17:$I$36</definedName>
    <definedName name="List14_1_Date_1">'Форма 4.10.1'!$H$40:$I$122</definedName>
    <definedName name="List14_1_DPR">'Форма 4.10.1'!$K$38</definedName>
    <definedName name="List14_1_flagIPR">'Форма 4.10.1'!$J$15</definedName>
    <definedName name="List14_1_GroundMaterials_1">'Форма 4.10.1'!$K$15:$K$122</definedName>
    <definedName name="List14_1_hypIPR">'Форма 4.10.1'!$K$15</definedName>
    <definedName name="List14_1_method">'Форма 4.10.1'!$J$17:$J$36</definedName>
    <definedName name="List14_1_note">'Форма 4.10.1'!$L$14:$L$122</definedName>
    <definedName name="ListForms">modSheetMain!$A:$A</definedName>
    <definedName name="logical">TEHSHEET!$D$2:$D$3</definedName>
    <definedName name="mo_List01">Территории!$K$11:$K$18</definedName>
    <definedName name="MODesc">'Перечень тарифов'!$N$20:$N$42</definedName>
    <definedName name="MONTH">TEHSHEET!$E$2:$E$13</definedName>
    <definedName name="mr_List01">Территории!$H$11:$H$18</definedName>
    <definedName name="mrCopy_List01">Территории!$M$11:$M$18</definedName>
    <definedName name="mrmoCopy_List01">Территории!$R$11:$R$18</definedName>
    <definedName name="nalog">Титульный!$F$36</definedName>
    <definedName name="name_rates">'Перечень тарифов'!$J$20:$J$42</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Территории!$C$11:$C$18</definedName>
    <definedName name="pDel_List01_1">Территории!$F$11:$F$18</definedName>
    <definedName name="pDel_List01_2">Территории!$I$11:$I$18</definedName>
    <definedName name="pDel_List02">'Перечень тарифов'!$C$20:$C$42</definedName>
    <definedName name="pDel_List02_1">'Перечень тарифов'!$H$20:$H$42</definedName>
    <definedName name="pDel_List02_2">'Перечень тарифов'!$L$20:$L$42</definedName>
    <definedName name="pDel_List02_3">'Перечень тарифов'!$P$20:$P$42</definedName>
    <definedName name="pDel_List02_4">'Перечень тарифов'!$T$20:$T$42</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потр'!$K$18:$K$92</definedName>
    <definedName name="pDel_List06_13_2">'Форма 4.10.2 | Т-ТЭ | потр'!$J$18:$J$92</definedName>
    <definedName name="pDel_List06_13_3">'Форма 4.10.2 | Т-ТЭ | потр'!$I$18:$I$92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4.10.1'!$C$17:$C$36</definedName>
    <definedName name="pDel_List14_1_1_2">'Форма 4.10.1'!$G$17:$G$36</definedName>
    <definedName name="pDel_List14_1_2">'Форма 4.10.1'!$C$40:$C$59</definedName>
    <definedName name="pDel_List14_1_2_2">'Форма 4.10.1'!$G$40:$G$59</definedName>
    <definedName name="pDel_List14_1_3">'Форма 4.10.1'!$C$61:$C$80</definedName>
    <definedName name="pDel_List14_1_3_2">'Форма 4.10.1'!$G$61:$G$80</definedName>
    <definedName name="pDel_List14_1_4">'Форма 4.10.1'!$C$82:$C$101</definedName>
    <definedName name="pDel_List14_1_4_2">'Форма 4.10.1'!$G$82:$G$101</definedName>
    <definedName name="pDel_List14_1_5">'Форма 4.10.1'!$C$103:$C$122</definedName>
    <definedName name="pDel_List14_1_5_2">'Форма 4.10.1'!$G$103:$G$122</definedName>
    <definedName name="periodEnd">Титульный!$F$12</definedName>
    <definedName name="periodStart">Титульный!$F$11</definedName>
    <definedName name="pIns_Comm">Комментарии!$E$12</definedName>
    <definedName name="pIns_List01_0">Территории!$E$18</definedName>
    <definedName name="pIns_List02">'Перечень тарифов'!$E$42</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потр'!$BE$13:$BE$92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REESTR_ORG!$A$2:$J$187</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тарифов'!$R$20:$R$42</definedName>
    <definedName name="TECH_ORG_ID">Титульный!$F$1</definedName>
    <definedName name="ter_List01">Территории!$E$11:$E$18</definedName>
    <definedName name="terCopy_List01">Территории!$Q$11:$Q$18</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тарифов'!$W$20:$W$42</definedName>
    <definedName name="warmSource">'Перечень тарифов'!$V$20:$V$42</definedName>
    <definedName name="year_list">TEHSHEET!$C$2:$C$6</definedName>
    <definedName name="year_list1">TEHSHEET!$B$2:$B$27</definedName>
  </definedNames>
  <calcPr calcId="145621"/>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A245" i="612"/>
  <c r="A246" i="612"/>
  <c r="A247" i="612"/>
  <c r="A248" i="612"/>
  <c r="A249" i="612"/>
  <c r="A250" i="612"/>
  <c r="A251" i="612"/>
  <c r="A252" i="612"/>
  <c r="A253" i="612"/>
  <c r="A254" i="612"/>
  <c r="A255" i="612"/>
  <c r="A256" i="612"/>
  <c r="A257" i="612"/>
  <c r="A258" i="612"/>
  <c r="A259" i="612"/>
  <c r="A260" i="612"/>
  <c r="A261" i="612"/>
  <c r="A262" i="612"/>
  <c r="A263" i="612"/>
  <c r="A264" i="612"/>
  <c r="A265" i="612"/>
  <c r="A266" i="612"/>
  <c r="A267" i="612"/>
  <c r="A268" i="612"/>
  <c r="A269" i="612"/>
  <c r="A270" i="612"/>
  <c r="A271" i="612"/>
  <c r="A272" i="612"/>
  <c r="A273" i="612"/>
  <c r="A274" i="612"/>
  <c r="A275" i="612"/>
  <c r="A276" i="612"/>
  <c r="A277" i="612"/>
  <c r="A278" i="612"/>
  <c r="A279" i="612"/>
  <c r="A280" i="612"/>
  <c r="A281" i="612"/>
  <c r="A282" i="612"/>
  <c r="A283" i="612"/>
  <c r="A284" i="612"/>
  <c r="A285" i="612"/>
  <c r="A286" i="612"/>
  <c r="A287" i="612"/>
  <c r="A288" i="612"/>
  <c r="A289" i="612"/>
  <c r="A290" i="612"/>
  <c r="A291" i="612"/>
  <c r="A292" i="612"/>
  <c r="A293" i="612"/>
  <c r="A294" i="612"/>
  <c r="A295" i="612"/>
  <c r="A296" i="612"/>
  <c r="A297" i="612"/>
  <c r="A298" i="612"/>
  <c r="A299" i="612"/>
  <c r="A300" i="612"/>
  <c r="A301" i="612"/>
  <c r="A302" i="612"/>
  <c r="A303" i="612"/>
  <c r="A304" i="612"/>
  <c r="A305" i="612"/>
  <c r="A306" i="612"/>
  <c r="A307" i="612"/>
  <c r="A308" i="612"/>
  <c r="A309" i="612"/>
  <c r="A310" i="612"/>
  <c r="A311" i="612"/>
  <c r="A312" i="612"/>
  <c r="A313" i="612"/>
  <c r="A314" i="612"/>
  <c r="A315" i="612"/>
  <c r="A316" i="612"/>
  <c r="A317" i="612"/>
  <c r="A318" i="612"/>
  <c r="A319" i="612"/>
  <c r="A320" i="612"/>
  <c r="A321" i="612"/>
  <c r="A322" i="612"/>
  <c r="A323" i="612"/>
  <c r="A324" i="612"/>
  <c r="A325" i="612"/>
  <c r="A326" i="612"/>
  <c r="A327" i="612"/>
  <c r="A328" i="612"/>
  <c r="A329" i="612"/>
  <c r="A330" i="612"/>
  <c r="A331" i="612"/>
  <c r="A332" i="612"/>
  <c r="A333" i="612"/>
  <c r="A334" i="612"/>
  <c r="A335" i="612"/>
  <c r="A336" i="612"/>
  <c r="A337" i="612"/>
  <c r="A338" i="612"/>
  <c r="A339" i="612"/>
  <c r="A340" i="612"/>
  <c r="A341" i="612"/>
  <c r="A342" i="612"/>
  <c r="A343" i="612"/>
  <c r="A344" i="612"/>
  <c r="A345" i="612"/>
  <c r="A346" i="612"/>
  <c r="A347" i="612"/>
  <c r="A348" i="612"/>
  <c r="A349" i="612"/>
  <c r="A350" i="612"/>
  <c r="A351" i="612"/>
  <c r="A352" i="612"/>
  <c r="A353" i="612"/>
  <c r="A354" i="612"/>
  <c r="A355" i="612"/>
  <c r="A356" i="612"/>
  <c r="A357" i="612"/>
  <c r="A358" i="612"/>
  <c r="A359" i="612"/>
  <c r="A360" i="612"/>
  <c r="A361" i="612"/>
  <c r="A362" i="612"/>
  <c r="A363" i="612"/>
  <c r="A364" i="612"/>
  <c r="A365" i="612"/>
  <c r="A366" i="612"/>
  <c r="A367" i="612"/>
  <c r="A368" i="612"/>
  <c r="A369" i="612"/>
  <c r="A370" i="612"/>
  <c r="A371" i="612"/>
  <c r="A372" i="612"/>
  <c r="A373" i="612"/>
  <c r="A374" i="612"/>
  <c r="A375" i="612"/>
  <c r="A376" i="612"/>
  <c r="A377" i="612"/>
  <c r="A378" i="612"/>
  <c r="A379" i="612"/>
  <c r="A380" i="612"/>
  <c r="A381" i="612"/>
  <c r="A382" i="612"/>
  <c r="A383" i="612"/>
  <c r="A384" i="612"/>
  <c r="A385" i="612"/>
  <c r="A386" i="612"/>
  <c r="A387" i="612"/>
  <c r="A388" i="612"/>
  <c r="A389" i="612"/>
  <c r="A390" i="612"/>
  <c r="A391" i="612"/>
  <c r="A392" i="612"/>
  <c r="A393" i="612"/>
  <c r="A394" i="612"/>
  <c r="A395" i="612"/>
  <c r="A396" i="612"/>
  <c r="A397" i="612"/>
  <c r="A398" i="612"/>
  <c r="A399" i="612"/>
  <c r="A400" i="612"/>
  <c r="A401" i="612"/>
  <c r="A402" i="612"/>
  <c r="A403" i="612"/>
  <c r="A404" i="612"/>
  <c r="A405" i="612"/>
  <c r="A406" i="612"/>
  <c r="A407" i="612"/>
  <c r="A408" i="612"/>
  <c r="A409" i="612"/>
  <c r="A410" i="612"/>
  <c r="A411" i="612"/>
  <c r="A412" i="612"/>
  <c r="A413" i="612"/>
  <c r="A414" i="612"/>
  <c r="A415" i="612"/>
  <c r="A416" i="612"/>
  <c r="A417" i="612"/>
  <c r="A418" i="612"/>
  <c r="A419" i="612"/>
  <c r="A420" i="612"/>
  <c r="A421" i="612"/>
  <c r="A422" i="612"/>
  <c r="A423" i="612"/>
  <c r="A424" i="612"/>
  <c r="A425" i="612"/>
  <c r="A426" i="612"/>
  <c r="A427" i="612"/>
  <c r="A428" i="612"/>
  <c r="A429" i="612"/>
  <c r="A430" i="612"/>
  <c r="A431" i="612"/>
  <c r="A432" i="612"/>
  <c r="A433" i="612"/>
  <c r="A434" i="612"/>
  <c r="A435" i="612"/>
  <c r="A436" i="612"/>
  <c r="A437" i="612"/>
  <c r="A438" i="612"/>
  <c r="A439" i="612"/>
  <c r="A440" i="612"/>
  <c r="A441" i="612"/>
  <c r="A442" i="612"/>
  <c r="A443" i="612"/>
  <c r="A444" i="612"/>
  <c r="A445" i="612"/>
  <c r="A446" i="612"/>
  <c r="A447" i="612"/>
  <c r="A448" i="612"/>
  <c r="A449" i="612"/>
  <c r="A450" i="612"/>
  <c r="A451" i="612"/>
  <c r="A452" i="612"/>
  <c r="A453" i="612"/>
  <c r="A454" i="612"/>
  <c r="A455" i="612"/>
  <c r="A456" i="612"/>
  <c r="A457" i="612"/>
  <c r="A458" i="612"/>
  <c r="A459" i="612"/>
  <c r="A460" i="612"/>
  <c r="A461" i="612"/>
  <c r="A462" i="612"/>
  <c r="A463" i="612"/>
  <c r="A464" i="612"/>
  <c r="A465" i="612"/>
  <c r="A466" i="612"/>
  <c r="A467" i="612"/>
  <c r="A468" i="612"/>
  <c r="A469" i="612"/>
  <c r="A470" i="612"/>
  <c r="A471" i="612"/>
  <c r="A472" i="612"/>
  <c r="A473" i="612"/>
  <c r="A474" i="612"/>
  <c r="A475" i="612"/>
  <c r="A476" i="612"/>
  <c r="A477" i="612"/>
  <c r="A478" i="612"/>
  <c r="A479" i="612"/>
  <c r="A480" i="612"/>
  <c r="A481" i="612"/>
  <c r="A482" i="612"/>
  <c r="A483" i="612"/>
  <c r="A484" i="612"/>
  <c r="A485" i="612"/>
  <c r="A486" i="612"/>
  <c r="A487" i="612"/>
  <c r="A488" i="612"/>
  <c r="A489" i="612"/>
  <c r="A490" i="612"/>
  <c r="A491" i="612"/>
  <c r="A492" i="612"/>
  <c r="A493" i="612"/>
  <c r="A494" i="612"/>
  <c r="A495" i="612"/>
  <c r="A496" i="612"/>
  <c r="A497" i="612"/>
  <c r="A498" i="612"/>
  <c r="A499" i="612"/>
  <c r="A500" i="612"/>
  <c r="A501" i="612"/>
  <c r="A502" i="612"/>
  <c r="A503" i="612"/>
  <c r="A504" i="612"/>
  <c r="A505" i="612"/>
  <c r="A506" i="612"/>
  <c r="A507" i="612"/>
  <c r="A508" i="612"/>
  <c r="A509" i="612"/>
  <c r="A510" i="612"/>
  <c r="A511" i="612"/>
  <c r="A512" i="612"/>
  <c r="A513" i="612"/>
  <c r="A514" i="612"/>
  <c r="A515" i="612"/>
  <c r="A516" i="612"/>
  <c r="A517" i="612"/>
  <c r="A518" i="612"/>
  <c r="A519" i="612"/>
  <c r="A520" i="612"/>
  <c r="A521" i="612"/>
  <c r="A522" i="612"/>
  <c r="A523" i="612"/>
  <c r="A524" i="612"/>
  <c r="A525" i="612"/>
  <c r="A526" i="612"/>
  <c r="A527" i="612"/>
  <c r="A528" i="612"/>
  <c r="A529" i="612"/>
  <c r="A530" i="612"/>
  <c r="A531" i="612"/>
  <c r="A532" i="612"/>
  <c r="A533" i="612"/>
  <c r="A534" i="612"/>
  <c r="A535" i="612"/>
  <c r="A536" i="612"/>
  <c r="A537" i="612"/>
  <c r="A538" i="612"/>
  <c r="A539" i="612"/>
  <c r="A540" i="612"/>
  <c r="A541" i="612"/>
  <c r="A542" i="612"/>
  <c r="A543" i="612"/>
  <c r="A544" i="612"/>
  <c r="A545" i="612"/>
  <c r="A546" i="612"/>
  <c r="A547" i="612"/>
  <c r="A548" i="612"/>
  <c r="A549" i="612"/>
  <c r="A550" i="612"/>
  <c r="A551" i="612"/>
  <c r="A552" i="612"/>
  <c r="A553" i="612"/>
  <c r="A554" i="612"/>
  <c r="A555" i="612"/>
  <c r="A556" i="612"/>
  <c r="A557" i="612"/>
  <c r="A558" i="612"/>
  <c r="A559" i="612"/>
  <c r="A560" i="612"/>
  <c r="A561" i="612"/>
  <c r="A562" i="612"/>
  <c r="A563" i="612"/>
  <c r="A564" i="612"/>
  <c r="A565" i="612"/>
  <c r="A566" i="612"/>
  <c r="A567" i="612"/>
  <c r="A568" i="612"/>
  <c r="A569" i="612"/>
  <c r="A570" i="612"/>
  <c r="A571" i="612"/>
  <c r="A572" i="612"/>
  <c r="A573" i="612"/>
  <c r="A574" i="612"/>
  <c r="A575" i="612"/>
  <c r="A576" i="612"/>
  <c r="A577" i="612"/>
  <c r="A578" i="612"/>
  <c r="A579" i="612"/>
  <c r="A580" i="612"/>
  <c r="A581" i="612"/>
  <c r="A582" i="612"/>
  <c r="A583" i="612"/>
  <c r="A584" i="612"/>
  <c r="A585" i="612"/>
  <c r="A586" i="612"/>
  <c r="A587" i="612"/>
  <c r="A588" i="612"/>
  <c r="A589" i="612"/>
  <c r="A590" i="612"/>
  <c r="A591" i="612"/>
  <c r="A592" i="612"/>
  <c r="A593" i="612"/>
  <c r="A594" i="612"/>
  <c r="A595" i="612"/>
  <c r="A596" i="612"/>
  <c r="A597" i="612"/>
  <c r="A598" i="612"/>
  <c r="A599" i="612"/>
  <c r="A600" i="612"/>
  <c r="A601" i="612"/>
  <c r="A602" i="612"/>
  <c r="A603" i="612"/>
  <c r="A604" i="612"/>
  <c r="A605" i="612"/>
  <c r="A606" i="612"/>
  <c r="A607" i="612"/>
  <c r="A608" i="612"/>
  <c r="A609" i="612"/>
  <c r="A610" i="612"/>
  <c r="A611" i="612"/>
  <c r="A612" i="612"/>
  <c r="A613" i="612"/>
  <c r="A614" i="612"/>
  <c r="A615" i="612"/>
  <c r="A616" i="612"/>
  <c r="A617" i="612"/>
  <c r="A618" i="612"/>
  <c r="A619" i="612"/>
  <c r="A620" i="612"/>
  <c r="A621" i="612"/>
  <c r="A622" i="612"/>
  <c r="A623" i="612"/>
  <c r="A624" i="612"/>
  <c r="A625" i="612"/>
  <c r="A626" i="612"/>
  <c r="A627" i="612"/>
  <c r="A628" i="612"/>
  <c r="A629" i="612"/>
  <c r="A630" i="612"/>
  <c r="A631" i="612"/>
  <c r="A632" i="612"/>
  <c r="A633" i="612"/>
  <c r="A634" i="612"/>
  <c r="A635" i="612"/>
  <c r="A636" i="612"/>
  <c r="A637" i="612"/>
  <c r="A638" i="612"/>
  <c r="A639" i="612"/>
  <c r="A640" i="612"/>
  <c r="A641" i="612"/>
  <c r="A642" i="612"/>
  <c r="A643" i="612"/>
  <c r="A644" i="612"/>
  <c r="A645" i="612"/>
  <c r="A646" i="612"/>
  <c r="A647" i="612"/>
  <c r="A648" i="612"/>
  <c r="A649" i="612"/>
  <c r="A650" i="612"/>
  <c r="A651" i="612"/>
  <c r="A652" i="612"/>
  <c r="A653" i="612"/>
  <c r="A654" i="612"/>
  <c r="A655" i="612"/>
  <c r="A656" i="612"/>
  <c r="A657" i="612"/>
  <c r="A658" i="612"/>
  <c r="A659" i="612"/>
  <c r="A660" i="612"/>
  <c r="A661" i="612"/>
  <c r="A662" i="612"/>
  <c r="A663" i="612"/>
  <c r="A664" i="612"/>
  <c r="A665" i="612"/>
  <c r="A666" i="612"/>
  <c r="A667" i="612"/>
  <c r="A668" i="612"/>
  <c r="M8" i="642"/>
  <c r="O8" i="642"/>
  <c r="M9" i="642"/>
  <c r="O9"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O18" i="642"/>
  <c r="BI18" i="642"/>
  <c r="BI19" i="642"/>
  <c r="BI20" i="642"/>
  <c r="BI21" i="642"/>
  <c r="BI22" i="642"/>
  <c r="BI23" i="642"/>
  <c r="Q25" i="642"/>
  <c r="X25" i="642"/>
  <c r="AE25" i="642"/>
  <c r="AL25" i="642"/>
  <c r="AS25" i="642"/>
  <c r="AZ25" i="642"/>
  <c r="BI24" i="642"/>
  <c r="BI25" i="642"/>
  <c r="BI26" i="642"/>
  <c r="BI27" i="642"/>
  <c r="Q29" i="642"/>
  <c r="X29" i="642"/>
  <c r="AE29" i="642"/>
  <c r="AL29" i="642"/>
  <c r="AS29" i="642"/>
  <c r="AZ29" i="642"/>
  <c r="BI28" i="642"/>
  <c r="BI29" i="642"/>
  <c r="BI30" i="642"/>
  <c r="BI31" i="642"/>
  <c r="BI32" i="642"/>
  <c r="O33" i="642"/>
  <c r="BI33" i="642"/>
  <c r="BI34" i="642"/>
  <c r="BI35" i="642"/>
  <c r="BI36" i="642"/>
  <c r="BI37" i="642"/>
  <c r="BI38" i="642"/>
  <c r="Q40" i="642"/>
  <c r="X40" i="642"/>
  <c r="AE40" i="642"/>
  <c r="AL40" i="642"/>
  <c r="AS40" i="642"/>
  <c r="AZ40" i="642"/>
  <c r="BI39" i="642"/>
  <c r="BI40" i="642"/>
  <c r="BI41" i="642"/>
  <c r="BI42" i="642"/>
  <c r="Q44" i="642"/>
  <c r="X44" i="642"/>
  <c r="AE44" i="642"/>
  <c r="AL44" i="642"/>
  <c r="AS44" i="642"/>
  <c r="AZ44" i="642"/>
  <c r="BI43" i="642"/>
  <c r="BI44" i="642"/>
  <c r="BI45" i="642"/>
  <c r="BI46" i="642"/>
  <c r="BI47" i="642"/>
  <c r="O48" i="642"/>
  <c r="BI48" i="642"/>
  <c r="BI49" i="642"/>
  <c r="BI50" i="642"/>
  <c r="BI51" i="642"/>
  <c r="BI52" i="642"/>
  <c r="BI53" i="642"/>
  <c r="Q55" i="642"/>
  <c r="X55" i="642"/>
  <c r="AE55" i="642"/>
  <c r="AL55" i="642"/>
  <c r="AS55" i="642"/>
  <c r="AZ55" i="642"/>
  <c r="BI54" i="642"/>
  <c r="BI55" i="642"/>
  <c r="BI56" i="642"/>
  <c r="BI57" i="642"/>
  <c r="Q59" i="642"/>
  <c r="X59" i="642"/>
  <c r="AE59" i="642"/>
  <c r="AL59" i="642"/>
  <c r="AS59" i="642"/>
  <c r="AZ59" i="642"/>
  <c r="BI58" i="642"/>
  <c r="BI59" i="642"/>
  <c r="BI60" i="642"/>
  <c r="BI61" i="642"/>
  <c r="BI62" i="642"/>
  <c r="O63" i="642"/>
  <c r="BI63" i="642"/>
  <c r="BI64" i="642"/>
  <c r="BI65" i="642"/>
  <c r="BI66" i="642"/>
  <c r="BI67" i="642"/>
  <c r="BI68" i="642"/>
  <c r="Q70" i="642"/>
  <c r="X70" i="642"/>
  <c r="AE70" i="642"/>
  <c r="AL70" i="642"/>
  <c r="AS70" i="642"/>
  <c r="AZ70" i="642"/>
  <c r="BI69" i="642"/>
  <c r="BI70" i="642"/>
  <c r="BI71" i="642"/>
  <c r="BI72" i="642"/>
  <c r="Q74" i="642"/>
  <c r="X74" i="642"/>
  <c r="AE74" i="642"/>
  <c r="AL74" i="642"/>
  <c r="AS74" i="642"/>
  <c r="AZ74" i="642"/>
  <c r="BI73" i="642"/>
  <c r="BI74" i="642"/>
  <c r="BI75" i="642"/>
  <c r="BI76" i="642"/>
  <c r="BI77" i="642"/>
  <c r="O78" i="642"/>
  <c r="BI78" i="642"/>
  <c r="BI79" i="642"/>
  <c r="BI80" i="642"/>
  <c r="BI81" i="642"/>
  <c r="BI82" i="642"/>
  <c r="BI83" i="642"/>
  <c r="Q85" i="642"/>
  <c r="X85" i="642"/>
  <c r="AE85" i="642"/>
  <c r="AL85" i="642"/>
  <c r="AS85" i="642"/>
  <c r="AZ85" i="642"/>
  <c r="BI84" i="642"/>
  <c r="BI85" i="642"/>
  <c r="BI86" i="642"/>
  <c r="BI87" i="642"/>
  <c r="Q89" i="642"/>
  <c r="X89" i="642"/>
  <c r="AE89" i="642"/>
  <c r="AL89" i="642"/>
  <c r="AS89" i="642"/>
  <c r="AZ89" i="642"/>
  <c r="BI88" i="642"/>
  <c r="BI89" i="642"/>
  <c r="BI90" i="642"/>
  <c r="BI91" i="642"/>
  <c r="BI92" i="642"/>
  <c r="L18" i="642"/>
  <c r="L27" i="642"/>
  <c r="L37" i="642"/>
  <c r="BG43" i="642"/>
  <c r="L64" i="642"/>
  <c r="L24" i="642"/>
  <c r="L51" i="642"/>
  <c r="L84" i="642"/>
  <c r="L58" i="642"/>
  <c r="L78" i="642"/>
  <c r="L28" i="642"/>
  <c r="L38" i="642"/>
  <c r="BG54" i="642"/>
  <c r="L65" i="642"/>
  <c r="L88" i="642"/>
  <c r="L66" i="642"/>
  <c r="L69" i="642"/>
  <c r="BG39" i="642"/>
  <c r="L87" i="642"/>
  <c r="L19" i="642"/>
  <c r="L33" i="642"/>
  <c r="L42" i="642"/>
  <c r="L52" i="642"/>
  <c r="BG58" i="642"/>
  <c r="L79" i="642"/>
  <c r="L53" i="642"/>
  <c r="L63" i="642"/>
  <c r="L50" i="642"/>
  <c r="L39" i="642"/>
  <c r="BG69" i="642"/>
  <c r="L80" i="642"/>
  <c r="BG84" i="642"/>
  <c r="BG28" i="642"/>
  <c r="L72" i="642"/>
  <c r="BG88" i="642"/>
  <c r="L20" i="642"/>
  <c r="L43" i="642"/>
  <c r="L81" i="642"/>
  <c r="L35" i="642"/>
  <c r="L68" i="642"/>
  <c r="L23" i="642"/>
  <c r="L34" i="642"/>
  <c r="L48" i="642"/>
  <c r="L57" i="642"/>
  <c r="L67" i="642"/>
  <c r="BG73" i="642"/>
  <c r="L21" i="642"/>
  <c r="L54" i="642"/>
  <c r="L73" i="642"/>
  <c r="BG24" i="642"/>
  <c r="L49" i="642"/>
  <c r="L82" i="642"/>
  <c r="L22" i="642"/>
  <c r="L83" i="642"/>
  <c r="L36" i="642"/>
  <c r="AZ245" i="471" l="1"/>
  <c r="AS245" i="471"/>
  <c r="AL245" i="471"/>
  <c r="AE245" i="471"/>
  <c r="X245" i="471"/>
  <c r="H48" i="649" l="1"/>
  <c r="H47" i="649"/>
  <c r="H45" i="649"/>
  <c r="H44" i="649"/>
  <c r="H39" i="649"/>
  <c r="H38" i="649"/>
  <c r="H36" i="649"/>
  <c r="H35" i="649"/>
  <c r="H30" i="649"/>
  <c r="H29" i="649"/>
  <c r="H27" i="649"/>
  <c r="H26" i="649"/>
  <c r="H21" i="649"/>
  <c r="H20" i="649"/>
  <c r="H18" i="649"/>
  <c r="H17" i="649"/>
  <c r="H12" i="649"/>
  <c r="H11" i="649"/>
  <c r="H9" i="649"/>
  <c r="H8" i="649"/>
  <c r="H7" i="649"/>
  <c r="H48" i="645"/>
  <c r="H45" i="645"/>
  <c r="H44" i="645"/>
  <c r="H47" i="645"/>
  <c r="H39" i="645"/>
  <c r="H36" i="645"/>
  <c r="H35" i="645"/>
  <c r="H38" i="645"/>
  <c r="H30" i="645"/>
  <c r="H27" i="645"/>
  <c r="H26" i="645"/>
  <c r="H29" i="645"/>
  <c r="H21" i="645"/>
  <c r="H18" i="645"/>
  <c r="H17" i="645"/>
  <c r="H20" i="645"/>
  <c r="H12" i="645"/>
  <c r="H9" i="645"/>
  <c r="H8" i="645"/>
  <c r="F119" i="647"/>
  <c r="E119" i="647"/>
  <c r="F98" i="647"/>
  <c r="E98" i="647"/>
  <c r="F77" i="647"/>
  <c r="E77" i="647"/>
  <c r="F56" i="647"/>
  <c r="E56" i="647"/>
  <c r="F33" i="647"/>
  <c r="E33" i="647"/>
  <c r="F115" i="647"/>
  <c r="E115" i="647"/>
  <c r="F94" i="647"/>
  <c r="E94" i="647"/>
  <c r="F73" i="647"/>
  <c r="E73" i="647"/>
  <c r="F52" i="647"/>
  <c r="E52" i="647"/>
  <c r="F29" i="647"/>
  <c r="E29" i="647"/>
  <c r="F111" i="647"/>
  <c r="E111" i="647"/>
  <c r="F90" i="647"/>
  <c r="E90" i="647"/>
  <c r="F69" i="647"/>
  <c r="E69" i="647"/>
  <c r="F48" i="647"/>
  <c r="E48" i="647"/>
  <c r="F25" i="647"/>
  <c r="E25" i="647"/>
  <c r="F107" i="647"/>
  <c r="E107" i="647"/>
  <c r="F86" i="647"/>
  <c r="E86" i="647"/>
  <c r="F65" i="647"/>
  <c r="E65" i="647"/>
  <c r="F44" i="647"/>
  <c r="E44" i="647"/>
  <c r="F21" i="647"/>
  <c r="E21" i="647"/>
  <c r="F103" i="647"/>
  <c r="E103" i="647"/>
  <c r="F82" i="647"/>
  <c r="E82" i="647"/>
  <c r="F61" i="647"/>
  <c r="E61" i="647"/>
  <c r="F40" i="647"/>
  <c r="E40" i="647"/>
  <c r="F17" i="647"/>
  <c r="E17" i="647"/>
  <c r="H48" i="643"/>
  <c r="H45" i="643"/>
  <c r="H44" i="643"/>
  <c r="H47" i="643"/>
  <c r="H39" i="643"/>
  <c r="H36" i="643"/>
  <c r="H35" i="643"/>
  <c r="H38" i="643"/>
  <c r="H30" i="643"/>
  <c r="H27" i="643"/>
  <c r="H26" i="643"/>
  <c r="H29" i="643"/>
  <c r="H21" i="643"/>
  <c r="H18" i="643"/>
  <c r="H17" i="643"/>
  <c r="H20" i="643"/>
  <c r="H12" i="643"/>
  <c r="H9" i="643"/>
  <c r="H8" i="643"/>
  <c r="R17" i="601"/>
  <c r="H52" i="649" s="1"/>
  <c r="R16" i="601"/>
  <c r="H24" i="649" s="1"/>
  <c r="R15" i="601"/>
  <c r="H50" i="649" s="1"/>
  <c r="R14" i="601"/>
  <c r="H22" i="649" s="1"/>
  <c r="R13" i="601"/>
  <c r="R12" i="601"/>
  <c r="P12" i="601"/>
  <c r="F21" i="649"/>
  <c r="F51" i="649"/>
  <c r="F41" i="645"/>
  <c r="F20" i="645"/>
  <c r="F32" i="643"/>
  <c r="M12" i="601"/>
  <c r="F33" i="649"/>
  <c r="F19" i="649"/>
  <c r="F34" i="645"/>
  <c r="F44" i="643"/>
  <c r="F25" i="643"/>
  <c r="F29" i="643"/>
  <c r="F29" i="649"/>
  <c r="F15" i="649"/>
  <c r="F48" i="643"/>
  <c r="F23" i="643"/>
  <c r="F37" i="645"/>
  <c r="F20" i="643"/>
  <c r="F11" i="649"/>
  <c r="F46" i="643"/>
  <c r="F19" i="643"/>
  <c r="M17" i="601"/>
  <c r="F28" i="645"/>
  <c r="F43" i="643"/>
  <c r="F48" i="645"/>
  <c r="F51" i="643"/>
  <c r="F52" i="649"/>
  <c r="F47" i="649"/>
  <c r="F36" i="645"/>
  <c r="F15" i="645"/>
  <c r="F18" i="643"/>
  <c r="F32" i="645"/>
  <c r="F52" i="643"/>
  <c r="F16" i="649"/>
  <c r="F27" i="645"/>
  <c r="F31" i="643"/>
  <c r="F12" i="649"/>
  <c r="F15" i="643"/>
  <c r="F23" i="645"/>
  <c r="F28" i="643"/>
  <c r="F48" i="649"/>
  <c r="F34" i="649"/>
  <c r="F30" i="643"/>
  <c r="F35" i="645"/>
  <c r="F35" i="649"/>
  <c r="F30" i="649"/>
  <c r="F38" i="645"/>
  <c r="F50" i="643"/>
  <c r="F52" i="645"/>
  <c r="F16" i="645"/>
  <c r="F25" i="649"/>
  <c r="F43" i="645"/>
  <c r="F40" i="645"/>
  <c r="F31" i="649"/>
  <c r="F17" i="649"/>
  <c r="F33" i="645"/>
  <c r="F45" i="643"/>
  <c r="F24" i="643"/>
  <c r="M15" i="601"/>
  <c r="F9" i="649"/>
  <c r="F50" i="645"/>
  <c r="F29" i="645"/>
  <c r="F41" i="643"/>
  <c r="M13" i="601"/>
  <c r="F44" i="645"/>
  <c r="F20" i="649"/>
  <c r="F33" i="643"/>
  <c r="F8" i="649"/>
  <c r="F34" i="643"/>
  <c r="F18" i="649"/>
  <c r="F13" i="649"/>
  <c r="F26" i="645"/>
  <c r="F47" i="643"/>
  <c r="F17" i="643"/>
  <c r="F44" i="649"/>
  <c r="F43" i="649"/>
  <c r="F45" i="645"/>
  <c r="F24" i="645"/>
  <c r="F38" i="643"/>
  <c r="F16" i="643"/>
  <c r="F22" i="645"/>
  <c r="F49" i="649"/>
  <c r="F14" i="649"/>
  <c r="F10" i="649"/>
  <c r="F30" i="645"/>
  <c r="F49" i="643"/>
  <c r="F21" i="643"/>
  <c r="F40" i="649"/>
  <c r="F39" i="649"/>
  <c r="F46" i="645"/>
  <c r="F17" i="645"/>
  <c r="F39" i="643"/>
  <c r="F26" i="649"/>
  <c r="F51" i="645"/>
  <c r="F31" i="645"/>
  <c r="F42" i="643"/>
  <c r="F22" i="643"/>
  <c r="F27" i="649"/>
  <c r="F24" i="649"/>
  <c r="F47" i="645"/>
  <c r="F21" i="645"/>
  <c r="F40" i="643"/>
  <c r="F45" i="649"/>
  <c r="F35" i="643"/>
  <c r="F23" i="649"/>
  <c r="F42" i="645"/>
  <c r="F14" i="643"/>
  <c r="M14" i="601"/>
  <c r="F46" i="649"/>
  <c r="F25" i="645"/>
  <c r="F26" i="643"/>
  <c r="F42" i="649"/>
  <c r="F41" i="649"/>
  <c r="F36" i="643"/>
  <c r="F22" i="649"/>
  <c r="F19" i="645"/>
  <c r="F32" i="649"/>
  <c r="F38" i="649"/>
  <c r="F28" i="649"/>
  <c r="F49" i="645"/>
  <c r="F18" i="645"/>
  <c r="F37" i="643"/>
  <c r="M16" i="601"/>
  <c r="F50" i="649"/>
  <c r="F36" i="649"/>
  <c r="F39" i="645"/>
  <c r="F14" i="645"/>
  <c r="F27" i="643"/>
  <c r="F37" i="649"/>
  <c r="H13" i="643" l="1"/>
  <c r="H22" i="643"/>
  <c r="H31" i="643"/>
  <c r="H40" i="643"/>
  <c r="H49" i="643"/>
  <c r="H13" i="649"/>
  <c r="H31" i="649"/>
  <c r="H15" i="643"/>
  <c r="H24" i="643"/>
  <c r="H33" i="643"/>
  <c r="H42" i="643"/>
  <c r="H51" i="643"/>
  <c r="H15" i="649"/>
  <c r="H33" i="649"/>
  <c r="H14" i="645"/>
  <c r="H41" i="645"/>
  <c r="H50" i="645"/>
  <c r="H16" i="643"/>
  <c r="H25" i="643"/>
  <c r="H34" i="643"/>
  <c r="H43" i="643"/>
  <c r="H52" i="643"/>
  <c r="H15" i="645"/>
  <c r="H24" i="645"/>
  <c r="H33" i="645"/>
  <c r="H42" i="645"/>
  <c r="H51" i="645"/>
  <c r="H23" i="649"/>
  <c r="H25" i="649"/>
  <c r="H40" i="649"/>
  <c r="H42" i="649"/>
  <c r="H25" i="645"/>
  <c r="H43" i="645"/>
  <c r="H32" i="649"/>
  <c r="H34" i="649"/>
  <c r="H49" i="649"/>
  <c r="H51" i="649"/>
  <c r="H16" i="645"/>
  <c r="H34" i="645"/>
  <c r="H52" i="645"/>
  <c r="H14" i="643"/>
  <c r="H23" i="643"/>
  <c r="H32" i="643"/>
  <c r="H41" i="643"/>
  <c r="H50" i="643"/>
  <c r="H13" i="645"/>
  <c r="H22" i="645"/>
  <c r="H31" i="645"/>
  <c r="H40" i="645"/>
  <c r="H49" i="645"/>
  <c r="H41" i="649"/>
  <c r="H43" i="649"/>
  <c r="H23" i="645"/>
  <c r="H32" i="645"/>
  <c r="H14" i="649"/>
  <c r="H16" i="649"/>
  <c r="B2" i="525"/>
  <c r="B3"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19" i="624"/>
  <c r="X24" i="624"/>
  <c r="L22" i="624"/>
  <c r="L23" i="624"/>
  <c r="L21" i="624"/>
  <c r="L20" i="624"/>
  <c r="L24" i="624"/>
  <c r="L18" i="624"/>
  <c r="F8" i="647" l="1"/>
  <c r="E8" i="647"/>
  <c r="F7" i="647"/>
  <c r="E7" i="647"/>
  <c r="H11" i="645"/>
  <c r="H7" i="645"/>
  <c r="F9" i="645"/>
  <c r="F11" i="645"/>
  <c r="F8" i="645"/>
  <c r="F13" i="645"/>
  <c r="F12" i="645"/>
  <c r="F10"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3" i="437"/>
  <c r="E2" i="437"/>
  <c r="O17" i="627" l="1"/>
  <c r="P17" i="627" s="1"/>
  <c r="Q17" i="627" s="1"/>
  <c r="R17" i="627" s="1"/>
  <c r="S17" i="627" s="1"/>
  <c r="U17" i="627" s="1"/>
  <c r="V17" i="627" s="1"/>
  <c r="W17" i="627" s="1"/>
  <c r="Z24" i="627"/>
  <c r="Q25" i="627"/>
  <c r="L18" i="627"/>
  <c r="L19" i="627"/>
  <c r="L24" i="627"/>
  <c r="X24" i="627"/>
  <c r="L23" i="627"/>
  <c r="L21" i="627"/>
  <c r="L20" i="627"/>
  <c r="Y23" i="627"/>
  <c r="O18" i="632" l="1"/>
  <c r="P18" i="632" s="1"/>
  <c r="Q18" i="632" s="1"/>
  <c r="R18" i="632" s="1"/>
  <c r="S18" i="632" s="1"/>
  <c r="T18" i="632" s="1"/>
  <c r="V18" i="632" s="1"/>
  <c r="R24" i="632"/>
  <c r="L21" i="632"/>
  <c r="L23" i="632"/>
  <c r="L22" i="632"/>
  <c r="Y23" i="632"/>
  <c r="L20" i="632"/>
  <c r="L19" i="632"/>
  <c r="X18" i="632" l="1"/>
  <c r="M12" i="550"/>
  <c r="BI251" i="471" l="1"/>
  <c r="BI250" i="471"/>
  <c r="BI249" i="471"/>
  <c r="BI248" i="471"/>
  <c r="BI247" i="471"/>
  <c r="BI246" i="471"/>
  <c r="BI245" i="471"/>
  <c r="Q245" i="471"/>
  <c r="BI244" i="471"/>
  <c r="BI243" i="471"/>
  <c r="BI242" i="471"/>
  <c r="BI241" i="471"/>
  <c r="BI240" i="471"/>
  <c r="BI239" i="471"/>
  <c r="BI238" i="471"/>
  <c r="H11" i="643"/>
  <c r="H7" i="643"/>
  <c r="L243" i="471"/>
  <c r="L238" i="471"/>
  <c r="L240" i="471"/>
  <c r="L239" i="471"/>
  <c r="F11" i="643"/>
  <c r="F10" i="643"/>
  <c r="F8" i="643"/>
  <c r="F13" i="643"/>
  <c r="L241" i="471"/>
  <c r="F9" i="643"/>
  <c r="F12" i="643"/>
  <c r="L244" i="471"/>
  <c r="L242" i="471"/>
  <c r="BG244"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3" i="471"/>
  <c r="X226" i="471"/>
  <c r="L220" i="471"/>
  <c r="L21" i="640"/>
  <c r="L23" i="640"/>
  <c r="F8" i="641"/>
  <c r="F12" i="641"/>
  <c r="F13" i="641"/>
  <c r="L224" i="471"/>
  <c r="L226" i="471"/>
  <c r="L221" i="471"/>
  <c r="F11" i="641"/>
  <c r="L26" i="640"/>
  <c r="L225" i="471"/>
  <c r="L222" i="471"/>
  <c r="F10" i="641"/>
  <c r="L24" i="640"/>
  <c r="L22" i="640"/>
  <c r="L20" i="640"/>
  <c r="L25" i="640"/>
  <c r="F9" i="641"/>
  <c r="X26"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X91" i="471"/>
  <c r="L143" i="471"/>
  <c r="AD108" i="471"/>
  <c r="L37" i="471"/>
  <c r="L105" i="471"/>
  <c r="L166" i="471"/>
  <c r="L110" i="471"/>
  <c r="L125" i="471"/>
  <c r="AH197" i="471"/>
  <c r="L69" i="471"/>
  <c r="F9" i="638"/>
  <c r="F8" i="639"/>
  <c r="F13" i="635"/>
  <c r="L86" i="471"/>
  <c r="F8" i="635"/>
  <c r="F8" i="634"/>
  <c r="F10" i="634"/>
  <c r="F12" i="635"/>
  <c r="L85" i="471"/>
  <c r="Y183" i="471"/>
  <c r="F10" i="636"/>
  <c r="F10" i="638"/>
  <c r="L55" i="471"/>
  <c r="L54" i="471"/>
  <c r="AC109" i="471"/>
  <c r="F9" i="639"/>
  <c r="L34" i="471"/>
  <c r="L35" i="471"/>
  <c r="L179" i="471"/>
  <c r="L181" i="471"/>
  <c r="L68" i="471"/>
  <c r="L88" i="471"/>
  <c r="L183" i="471"/>
  <c r="F11" i="639"/>
  <c r="L90" i="471"/>
  <c r="L164" i="471"/>
  <c r="L149" i="471"/>
  <c r="F12" i="637"/>
  <c r="L194" i="471"/>
  <c r="L127" i="471"/>
  <c r="Y90" i="471"/>
  <c r="L50" i="471"/>
  <c r="F13" i="636"/>
  <c r="F13" i="639"/>
  <c r="L195" i="471"/>
  <c r="F9" i="636"/>
  <c r="L51" i="471"/>
  <c r="F11" i="636"/>
  <c r="L145" i="471"/>
  <c r="L109" i="471"/>
  <c r="L87" i="471"/>
  <c r="L144" i="471"/>
  <c r="F11" i="638"/>
  <c r="F9" i="635"/>
  <c r="L165" i="471"/>
  <c r="L104" i="471"/>
  <c r="L196" i="471"/>
  <c r="F8" i="638"/>
  <c r="F11" i="635"/>
  <c r="L146" i="471"/>
  <c r="L67" i="471"/>
  <c r="L106" i="471"/>
  <c r="AC120" i="471"/>
  <c r="F10" i="637"/>
  <c r="X149" i="471"/>
  <c r="L53" i="471"/>
  <c r="L73" i="471"/>
  <c r="F11" i="637"/>
  <c r="L36" i="471"/>
  <c r="X37" i="471"/>
  <c r="L193" i="471"/>
  <c r="L180" i="471"/>
  <c r="L167" i="471"/>
  <c r="L31" i="471"/>
  <c r="Y148" i="471"/>
  <c r="L103" i="471"/>
  <c r="L197" i="471"/>
  <c r="L52" i="471"/>
  <c r="F12" i="638"/>
  <c r="F10" i="635"/>
  <c r="L128" i="471"/>
  <c r="F10" i="639"/>
  <c r="X167" i="471"/>
  <c r="L163" i="471"/>
  <c r="L161" i="471"/>
  <c r="L71" i="471"/>
  <c r="AC110" i="471"/>
  <c r="L162" i="471"/>
  <c r="L108" i="471"/>
  <c r="X55" i="471"/>
  <c r="F8" i="636"/>
  <c r="L32" i="471"/>
  <c r="F12" i="634"/>
  <c r="L72" i="471"/>
  <c r="F12" i="639"/>
  <c r="F13" i="634"/>
  <c r="L126" i="471"/>
  <c r="Y166" i="471"/>
  <c r="F13" i="638"/>
  <c r="F9" i="637"/>
  <c r="L130" i="471"/>
  <c r="L33" i="471"/>
  <c r="L70" i="471"/>
  <c r="L148" i="471"/>
  <c r="L131" i="471"/>
  <c r="Y130" i="471"/>
  <c r="L91" i="471"/>
  <c r="F12" i="636"/>
  <c r="F13" i="637"/>
  <c r="F11" i="634"/>
  <c r="X73" i="471"/>
  <c r="L182" i="471"/>
  <c r="L120" i="471"/>
  <c r="L49" i="471"/>
  <c r="X131" i="471"/>
  <c r="F9" i="634"/>
  <c r="F8" i="637"/>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6" i="626"/>
  <c r="X24" i="625"/>
  <c r="L24" i="626"/>
  <c r="L18" i="625"/>
  <c r="L22" i="626"/>
  <c r="L24" i="625"/>
  <c r="L23" i="626"/>
  <c r="L22" i="625"/>
  <c r="X26" i="626"/>
  <c r="L21" i="625"/>
  <c r="L20" i="625"/>
  <c r="L21" i="626"/>
  <c r="L20" i="626"/>
  <c r="L23" i="625"/>
  <c r="L25" i="626"/>
  <c r="L19"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19" i="631"/>
  <c r="L19" i="630"/>
  <c r="L18" i="631"/>
  <c r="L19" i="633"/>
  <c r="L22" i="633"/>
  <c r="L23" i="630"/>
  <c r="L20" i="630"/>
  <c r="L22" i="631"/>
  <c r="L18" i="630"/>
  <c r="L21" i="631"/>
  <c r="L20" i="631"/>
  <c r="X24" i="630"/>
  <c r="L23" i="631"/>
  <c r="L24" i="630"/>
  <c r="AH23" i="633"/>
  <c r="L20" i="633"/>
  <c r="L21" i="630"/>
  <c r="Y23" i="630"/>
  <c r="L24" i="631"/>
  <c r="X24" i="631"/>
  <c r="L21" i="633"/>
  <c r="L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4" i="629"/>
  <c r="L24" i="628"/>
  <c r="L19" i="629"/>
  <c r="Y23" i="629"/>
  <c r="L23" i="629"/>
  <c r="L18" i="628"/>
  <c r="L21" i="629"/>
  <c r="L19" i="628"/>
  <c r="L18" i="629"/>
  <c r="L20" i="628"/>
  <c r="X24" i="629"/>
  <c r="L25" i="628"/>
  <c r="AD23" i="628"/>
  <c r="AC24" i="628"/>
  <c r="L23" i="628"/>
  <c r="AC25" i="628"/>
  <c r="L20" i="629"/>
  <c r="L21"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342" i="471"/>
  <c r="F340" i="471"/>
  <c r="M297" i="471"/>
  <c r="M307" i="471"/>
  <c r="F8" i="617"/>
  <c r="F12" i="618"/>
  <c r="F10" i="617"/>
  <c r="F11" i="617"/>
  <c r="F12" i="617"/>
  <c r="F10" i="616"/>
  <c r="F9" i="617"/>
  <c r="F341" i="471"/>
  <c r="F13" i="617"/>
  <c r="F9" i="616"/>
  <c r="F13" i="616"/>
  <c r="F13" i="618"/>
  <c r="M302" i="471"/>
  <c r="F9" i="618"/>
  <c r="F8" i="618"/>
  <c r="F9" i="614"/>
  <c r="F12" i="614"/>
  <c r="F8" i="616"/>
  <c r="F11" i="614"/>
  <c r="F11" i="618"/>
  <c r="F12" i="616"/>
  <c r="F10" i="614"/>
  <c r="F337" i="471"/>
  <c r="F338" i="471"/>
  <c r="F339" i="471"/>
  <c r="F10" i="618"/>
  <c r="F13" i="614"/>
  <c r="F11" i="616"/>
  <c r="F8" i="614"/>
</calcChain>
</file>

<file path=xl/sharedStrings.xml><?xml version="1.0" encoding="utf-8"?>
<sst xmlns="http://schemas.openxmlformats.org/spreadsheetml/2006/main" count="4850" uniqueCount="1706">
  <si>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</si>
  <si>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</si>
  <si>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</si>
  <si>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</si>
  <si>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</si>
  <si>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</si>
  <si>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</si>
  <si>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</si>
  <si>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</si>
  <si>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</si>
  <si>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</si>
  <si>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</si>
  <si>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</si>
  <si>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</si>
  <si>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</si>
  <si>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</si>
  <si>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</si>
  <si>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</si>
  <si>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</si>
  <si>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</si>
  <si>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</si>
  <si>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</si>
  <si>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</si>
  <si>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</si>
  <si>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</si>
  <si>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</si>
  <si>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</si>
  <si>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</si>
  <si>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</si>
  <si>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</si>
  <si>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</si>
  <si>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</si>
  <si>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</si>
  <si>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</si>
  <si>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</si>
  <si>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</si>
  <si>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</si>
  <si>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</si>
  <si>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</si>
  <si>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</si>
  <si>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</si>
  <si>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</si>
  <si>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</si>
  <si>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</si>
  <si>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</si>
  <si>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</si>
  <si>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</si>
  <si>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</si>
  <si>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</si>
  <si>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</si>
  <si>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</si>
  <si>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</si>
  <si>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</si>
  <si>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</si>
  <si>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</si>
  <si>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</si>
  <si>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</si>
  <si>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</si>
  <si>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</si>
  <si>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</si>
  <si>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</si>
  <si>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</si>
  <si>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</si>
  <si>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</si>
  <si>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</si>
  <si>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</si>
  <si>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</si>
  <si>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</si>
  <si>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</si>
  <si>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</si>
  <si>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</si>
  <si>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</si>
  <si>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</si>
  <si>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</si>
  <si>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</si>
  <si>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</si>
  <si>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</si>
  <si>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</si>
  <si>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</si>
  <si>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</si>
  <si>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</si>
  <si>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</si>
  <si>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</si>
  <si>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</si>
  <si>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</si>
  <si>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</si>
  <si>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</si>
  <si>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</si>
  <si>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</si>
  <si>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</si>
  <si>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</si>
  <si>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</si>
  <si>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</si>
  <si>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</si>
  <si>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</si>
  <si>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</si>
  <si>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</si>
  <si>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</si>
  <si>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</si>
  <si>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</si>
  <si>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</si>
  <si>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</si>
  <si>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</si>
  <si>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</si>
  <si>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</si>
  <si>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</si>
  <si>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</si>
  <si>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</si>
  <si>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</si>
  <si>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</si>
  <si>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</si>
  <si>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</si>
  <si>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</si>
  <si>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</si>
  <si>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</si>
  <si>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</si>
  <si>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</si>
  <si>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</si>
  <si>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</si>
  <si>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</si>
  <si>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</si>
  <si>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</si>
  <si>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</si>
  <si>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</si>
  <si>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</si>
  <si>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</si>
  <si>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</si>
  <si>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</si>
  <si>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</si>
  <si>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</si>
  <si>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</si>
  <si>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</si>
  <si>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</si>
  <si>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</si>
  <si>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</si>
  <si>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</si>
  <si>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</si>
  <si>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</si>
  <si>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</si>
  <si>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</si>
  <si>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</si>
  <si>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</si>
  <si>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</si>
  <si>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</si>
  <si>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</si>
  <si>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</si>
  <si>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</si>
  <si>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</si>
  <si>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</si>
  <si>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</si>
  <si>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</si>
  <si>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</si>
  <si>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</si>
  <si>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</si>
  <si>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</si>
  <si>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</si>
  <si>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</si>
  <si>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</si>
  <si>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</si>
  <si>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</si>
  <si>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</si>
  <si>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</si>
  <si>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</si>
  <si>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</si>
  <si>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</si>
  <si>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</si>
  <si>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</si>
  <si>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</si>
  <si>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</si>
  <si>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</si>
  <si>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</si>
  <si>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</si>
  <si>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</si>
  <si>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</si>
  <si>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</si>
  <si>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</si>
  <si>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</si>
  <si>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</si>
  <si>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</si>
  <si>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</si>
  <si>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</si>
  <si>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</si>
  <si>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</si>
  <si>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</si>
  <si>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</si>
  <si>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</si>
  <si>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</si>
  <si>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</si>
  <si>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</si>
  <si>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</si>
  <si>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</si>
  <si>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</si>
  <si>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</si>
  <si>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</si>
  <si>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</si>
  <si>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</si>
  <si>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</si>
  <si>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</si>
  <si>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</si>
  <si>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</si>
  <si>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</si>
  <si>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</si>
  <si>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</si>
  <si>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</si>
  <si>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</si>
  <si>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</si>
  <si>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</si>
  <si>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</si>
  <si>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</si>
  <si>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</si>
  <si>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</si>
  <si>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</si>
  <si>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</si>
  <si>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</si>
  <si>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</si>
  <si>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</si>
  <si>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</si>
  <si>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</si>
  <si>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</si>
  <si>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</si>
  <si>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</si>
  <si>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</si>
  <si>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</si>
  <si>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</si>
  <si>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</si>
  <si>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</si>
  <si>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</si>
  <si>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</si>
  <si>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</si>
  <si>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</si>
  <si>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</si>
  <si>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</si>
  <si>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</si>
  <si>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</si>
  <si>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</si>
  <si>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</si>
  <si>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</si>
  <si>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</si>
  <si>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</si>
  <si>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</si>
  <si>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</si>
  <si>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</si>
  <si>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</si>
  <si>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</si>
  <si>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</si>
  <si>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</si>
  <si>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</si>
  <si>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</si>
  <si>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</si>
  <si>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</si>
  <si>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</si>
  <si>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</si>
  <si>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</si>
  <si>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</si>
  <si>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</si>
  <si>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</si>
  <si>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</si>
  <si>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</si>
  <si>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</si>
  <si>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</si>
  <si>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</si>
  <si>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</si>
  <si>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</si>
  <si>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</si>
  <si>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</si>
  <si>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</si>
  <si>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</si>
  <si>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</si>
  <si>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</si>
  <si>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</si>
  <si>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</si>
  <si>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</si>
  <si>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</si>
  <si>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</si>
  <si>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</si>
  <si>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</si>
  <si>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</si>
  <si>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</si>
  <si>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</si>
  <si>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</si>
  <si>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</si>
  <si>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</si>
  <si>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</si>
  <si>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</si>
  <si>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</si>
  <si>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</si>
  <si>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</si>
  <si>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</si>
  <si>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</si>
  <si>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</si>
  <si>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</si>
  <si>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</si>
  <si>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</si>
  <si>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</si>
  <si>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</si>
  <si>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</si>
  <si>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</si>
  <si>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</si>
  <si>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</si>
  <si>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</si>
  <si>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</si>
  <si>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</si>
  <si>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</si>
  <si>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</si>
  <si>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</si>
  <si>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</si>
  <si>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</si>
  <si>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</si>
  <si>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</si>
  <si>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</si>
  <si>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</si>
  <si>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</si>
  <si>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</si>
  <si>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</si>
  <si>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</si>
  <si>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</si>
  <si>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</si>
  <si>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</si>
  <si>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</si>
  <si>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</si>
  <si>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</si>
  <si>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</si>
  <si>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</si>
  <si>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</si>
  <si>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</si>
  <si>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</si>
  <si>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</si>
  <si>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</si>
  <si>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</si>
  <si>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</si>
  <si>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</si>
  <si>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</si>
  <si>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</si>
  <si>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</si>
  <si>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</si>
  <si>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</si>
  <si>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</si>
  <si>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</si>
  <si>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</si>
  <si>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</si>
  <si>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</si>
  <si>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</si>
  <si>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</si>
  <si>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</si>
  <si>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</si>
  <si>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</si>
  <si>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</si>
  <si>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</si>
  <si>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</si>
  <si>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</si>
  <si>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</si>
  <si>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</si>
  <si>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</si>
  <si>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</si>
  <si>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</si>
  <si>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</si>
  <si>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</si>
  <si>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</si>
  <si>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</si>
  <si>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</si>
  <si>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</si>
  <si>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</si>
  <si>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</si>
  <si>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</si>
  <si>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</si>
  <si>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</si>
  <si>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</si>
  <si>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</si>
  <si>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</si>
  <si>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</si>
  <si>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</si>
  <si>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</si>
  <si>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</si>
  <si>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</si>
  <si>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</si>
  <si>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</si>
  <si>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</si>
  <si>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</si>
  <si>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</si>
  <si>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</si>
  <si>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</si>
  <si>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</si>
  <si>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</si>
  <si>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</si>
  <si>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</si>
  <si>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</si>
  <si>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</si>
  <si>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</si>
  <si>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</si>
  <si>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</si>
  <si>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</si>
  <si>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</si>
  <si>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</si>
  <si>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</si>
  <si>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</si>
  <si>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</si>
  <si>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</si>
  <si>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</si>
  <si>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</si>
  <si>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</si>
  <si>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</si>
  <si>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</si>
  <si>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</si>
  <si>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</si>
  <si>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</si>
  <si>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</si>
  <si>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</si>
  <si>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</si>
  <si>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</si>
  <si>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</si>
  <si>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</si>
  <si>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</si>
  <si>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</si>
  <si>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</si>
  <si>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</si>
  <si>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</si>
  <si>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</si>
  <si>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</si>
  <si>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</si>
  <si>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</si>
  <si>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</si>
  <si>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</si>
  <si>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</si>
  <si>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</si>
  <si>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</si>
  <si>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</si>
  <si>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</si>
  <si>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</si>
  <si>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</si>
  <si>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</si>
  <si>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</si>
  <si>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</si>
  <si>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</si>
  <si>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</si>
  <si>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</si>
  <si>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</si>
  <si>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</si>
  <si>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</si>
  <si>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</si>
  <si>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</si>
  <si>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</si>
  <si>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</si>
  <si>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</si>
  <si>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</si>
  <si>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</si>
  <si>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</si>
  <si>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</si>
  <si>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</si>
  <si>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</si>
  <si>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</si>
  <si>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</si>
  <si>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</si>
  <si>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</si>
  <si>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</si>
  <si>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</si>
  <si>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</si>
  <si>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</si>
  <si>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</si>
  <si>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</si>
  <si>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</si>
  <si>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</si>
  <si>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</si>
  <si>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</si>
  <si>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</si>
  <si>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</si>
  <si>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</si>
  <si>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</si>
  <si>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</si>
  <si>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</si>
  <si>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</si>
  <si>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</si>
  <si>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</si>
  <si>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</si>
  <si>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</si>
  <si>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</si>
  <si>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</si>
  <si>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</si>
  <si>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</si>
  <si>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</si>
  <si>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</si>
  <si>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</si>
  <si>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</si>
  <si>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</si>
  <si>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</si>
  <si>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</si>
  <si>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</si>
  <si>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</si>
  <si>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</si>
  <si>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</si>
  <si>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</si>
  <si>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</si>
  <si>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</si>
  <si>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</si>
  <si>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</si>
  <si>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</si>
  <si>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</si>
  <si>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</si>
  <si>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</si>
  <si>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</si>
  <si>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</si>
  <si>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</si>
  <si>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</si>
  <si>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</si>
  <si>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</si>
  <si>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</si>
  <si>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</si>
  <si>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</si>
  <si>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</si>
  <si>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</si>
  <si>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</si>
  <si>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</si>
  <si>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</si>
  <si>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</si>
  <si>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</si>
  <si>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</si>
  <si>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</si>
  <si>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</si>
  <si>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</si>
  <si>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</si>
  <si>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</si>
  <si>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</si>
  <si>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</si>
  <si>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</si>
  <si>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</si>
  <si>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</si>
  <si>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</si>
  <si>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</si>
  <si>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</si>
  <si>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</si>
  <si>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</si>
  <si>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</si>
  <si>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</si>
  <si>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</si>
  <si>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</si>
  <si>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</si>
  <si>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</si>
  <si>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</si>
  <si>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</si>
  <si>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</si>
  <si>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</si>
  <si>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</si>
  <si>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</si>
  <si>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</si>
  <si>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</si>
  <si>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</si>
  <si>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</si>
  <si>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</si>
  <si>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</si>
  <si>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</si>
  <si>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</si>
  <si>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</si>
  <si>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</si>
  <si>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</si>
  <si>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</si>
  <si>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</si>
  <si>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</si>
  <si>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</si>
  <si>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</si>
  <si>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</si>
  <si>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</si>
  <si>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</si>
  <si>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</si>
  <si>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</si>
  <si>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</si>
  <si>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</si>
  <si>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</si>
  <si>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</si>
  <si>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</si>
  <si>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</si>
  <si>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</si>
  <si>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</si>
  <si>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</si>
  <si>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</si>
  <si>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</si>
  <si>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</si>
  <si>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</si>
  <si>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</si>
  <si>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</si>
  <si>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</si>
  <si>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</si>
  <si>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</si>
  <si>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</si>
  <si>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</si>
  <si>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</si>
  <si>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</si>
  <si>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</si>
  <si>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</si>
  <si>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</si>
  <si>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</si>
  <si>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</si>
  <si>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</si>
  <si>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</si>
  <si>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</si>
  <si>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</si>
  <si>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</si>
  <si>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</si>
  <si>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</si>
  <si>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</si>
  <si>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</si>
  <si>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</si>
  <si>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</si>
  <si>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</si>
  <si>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</si>
  <si>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</si>
  <si>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</si>
  <si>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</si>
  <si>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</si>
  <si>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</si>
  <si>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</si>
  <si>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</si>
  <si>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</si>
  <si>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</si>
  <si>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</si>
  <si>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</si>
  <si>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</si>
  <si>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</si>
  <si>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</si>
  <si>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</si>
  <si>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</si>
  <si>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</si>
  <si>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</si>
  <si>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</si>
  <si>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</si>
  <si>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</si>
  <si>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</si>
  <si>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</si>
  <si>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</si>
  <si>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</si>
  <si>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</si>
  <si>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</si>
  <si>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</si>
  <si>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</si>
  <si>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</si>
  <si>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</si>
  <si>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</si>
  <si>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</si>
  <si>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</si>
  <si>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</si>
  <si>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</si>
  <si>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</si>
  <si>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</si>
  <si>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</si>
  <si>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</si>
  <si>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</si>
  <si>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</si>
  <si>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</si>
  <si>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</si>
  <si>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</si>
  <si>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</si>
  <si>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</si>
  <si>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</si>
  <si>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</si>
  <si>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</si>
  <si>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</si>
  <si>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</si>
  <si>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</si>
  <si>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</si>
  <si>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</si>
  <si>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</si>
  <si>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</si>
  <si>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</si>
  <si>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</si>
  <si>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</si>
  <si>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</si>
  <si>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</si>
  <si>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</si>
  <si>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</si>
  <si>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</si>
  <si>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</si>
  <si>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</si>
  <si>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</si>
  <si>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</si>
  <si>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</si>
  <si>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</si>
  <si>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</si>
  <si>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</si>
  <si>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</si>
  <si>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</si>
  <si>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</si>
  <si>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</si>
  <si>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</si>
  <si>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</si>
  <si>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</si>
  <si>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</si>
  <si>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</si>
  <si>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</si>
  <si>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</si>
  <si>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</si>
  <si>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</si>
  <si>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</si>
  <si>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</si>
  <si>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</si>
  <si>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</si>
  <si>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</si>
  <si>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</si>
  <si>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</si>
  <si>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</si>
  <si>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</si>
  <si>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</si>
  <si>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</si>
  <si>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</si>
  <si>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</si>
  <si>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</si>
  <si>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</si>
  <si>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</si>
  <si>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</si>
  <si>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</si>
  <si>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</si>
  <si>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</si>
  <si>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</si>
  <si>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</si>
  <si>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</si>
  <si>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</si>
  <si>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</si>
  <si>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</si>
  <si>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</si>
  <si>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</si>
  <si>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</si>
  <si>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</si>
  <si>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</si>
  <si>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</si>
  <si>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</si>
  <si>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</si>
  <si>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</si>
  <si>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</si>
  <si>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</si>
  <si>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</si>
  <si>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</si>
  <si>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</si>
  <si>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</si>
  <si>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</si>
  <si>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</si>
  <si>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</si>
  <si>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</si>
  <si>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</si>
  <si>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</si>
  <si>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</si>
  <si>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</si>
  <si>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</si>
  <si>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</si>
  <si>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</si>
  <si>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</si>
  <si>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</si>
  <si>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</si>
  <si>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</si>
  <si>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</si>
  <si>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</si>
  <si>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</si>
  <si>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</si>
  <si>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</si>
  <si>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</si>
  <si>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</si>
  <si>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</si>
  <si>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</si>
  <si>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</si>
  <si>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</si>
  <si>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</si>
  <si>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</si>
  <si>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</si>
  <si>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</si>
  <si>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</si>
  <si>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C:\Users\Trofimova\Desktop\реквесты 2023\FAS.JKH.OPEN.INFO.REQUEST.WARM(v1.0).BKP..xlsb</t>
  </si>
  <si>
    <t>Резервная копия создана: C:\Users\Trofimova\Desktop\реквесты 2023\FAS.JKH.OPEN.INFO.REQUEST.WARM(v1.0).BKP..xlsb</t>
  </si>
  <si>
    <t>Создание книги для установки обновлений...</t>
  </si>
  <si>
    <t>Файл обновления загружен: C:\Users\Trofimova\Desktop\реквесты 2023\UPDATE.FAS.JKH.OPEN.INFO.REQUEST.WARM.TO.1.0.2.22.xls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</si>
  <si>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</si>
  <si>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</si>
  <si>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</si>
  <si>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Обновление завершилось удачно! Шаблон FAS.JKH.OPEN.INFO.REQUEST.WARM(v1.0).xlsb сохранен под именем 'FAS.JKH.OPEN.INFO.REQUEST.WARM(v1.0.2).xlsb'</t>
  </si>
  <si>
    <t>Нет доступных обновлений для отчёта с кодом FAS.JKH.OPEN.INFO.REQUEST.WARM!</t>
  </si>
  <si>
    <t>03.05.2023</t>
  </si>
  <si>
    <t>Белоярский муниципальный район</t>
  </si>
  <si>
    <t>71811000</t>
  </si>
  <si>
    <t>Белоярский</t>
  </si>
  <si>
    <t>71811151</t>
  </si>
  <si>
    <t>Верхнеказымский</t>
  </si>
  <si>
    <t>71811406</t>
  </si>
  <si>
    <t>Казым</t>
  </si>
  <si>
    <t>71811410</t>
  </si>
  <si>
    <t>Лыхма</t>
  </si>
  <si>
    <t>71811412</t>
  </si>
  <si>
    <t>Полноват</t>
  </si>
  <si>
    <t>71811415</t>
  </si>
  <si>
    <t>Сорум</t>
  </si>
  <si>
    <t>71811420</t>
  </si>
  <si>
    <t>Сосновка</t>
  </si>
  <si>
    <t>71811419</t>
  </si>
  <si>
    <t>Березовский муниципальный район</t>
  </si>
  <si>
    <t>71812000</t>
  </si>
  <si>
    <t>Городское поселение Берёзово</t>
  </si>
  <si>
    <t>71812151</t>
  </si>
  <si>
    <t>Городское поселение Игрим</t>
  </si>
  <si>
    <t>71812154</t>
  </si>
  <si>
    <t>Приполярный</t>
  </si>
  <si>
    <t>71812418</t>
  </si>
  <si>
    <t>Саранпауль</t>
  </si>
  <si>
    <t>71812420</t>
  </si>
  <si>
    <t>Светлый</t>
  </si>
  <si>
    <t>71812424</t>
  </si>
  <si>
    <t>Хулимсунт</t>
  </si>
  <si>
    <t>71812437</t>
  </si>
  <si>
    <t>Когалым</t>
  </si>
  <si>
    <t>71883000</t>
  </si>
  <si>
    <t>Кондинский муниципальный район</t>
  </si>
  <si>
    <t>71816000</t>
  </si>
  <si>
    <t>Болчары</t>
  </si>
  <si>
    <t>71816408</t>
  </si>
  <si>
    <t>Кондинское</t>
  </si>
  <si>
    <t>71816151</t>
  </si>
  <si>
    <t>Куминский</t>
  </si>
  <si>
    <t>71816154</t>
  </si>
  <si>
    <t>Леуши</t>
  </si>
  <si>
    <t>71816416</t>
  </si>
  <si>
    <t>Луговой</t>
  </si>
  <si>
    <t>71816157</t>
  </si>
  <si>
    <t>Междуреченский</t>
  </si>
  <si>
    <t>71816160</t>
  </si>
  <si>
    <t>Мортка</t>
  </si>
  <si>
    <t>71816163</t>
  </si>
  <si>
    <t>Мулымья</t>
  </si>
  <si>
    <t>71816423</t>
  </si>
  <si>
    <t>Половинка</t>
  </si>
  <si>
    <t>71816420</t>
  </si>
  <si>
    <t>Шугур</t>
  </si>
  <si>
    <t>71816411</t>
  </si>
  <si>
    <t>Лангепас</t>
  </si>
  <si>
    <t>71872000</t>
  </si>
  <si>
    <t>Мегион</t>
  </si>
  <si>
    <t>71873000</t>
  </si>
  <si>
    <t>Нефтеюганск</t>
  </si>
  <si>
    <t>71874000</t>
  </si>
  <si>
    <t>Нефтеюганский муниципальный район</t>
  </si>
  <si>
    <t>71818000</t>
  </si>
  <si>
    <t>Каркатеевы</t>
  </si>
  <si>
    <t>71818401</t>
  </si>
  <si>
    <t>Куть-Ях</t>
  </si>
  <si>
    <t>71818402</t>
  </si>
  <si>
    <t>Лемпино</t>
  </si>
  <si>
    <t>71818403</t>
  </si>
  <si>
    <t>Пойковский</t>
  </si>
  <si>
    <t>71818157</t>
  </si>
  <si>
    <t>Салым</t>
  </si>
  <si>
    <t>71818405</t>
  </si>
  <si>
    <t>Сентябрьский</t>
  </si>
  <si>
    <t>71818406</t>
  </si>
  <si>
    <t>Сингапай</t>
  </si>
  <si>
    <t>71818410</t>
  </si>
  <si>
    <t>Усть-Юган</t>
  </si>
  <si>
    <t>71818407</t>
  </si>
  <si>
    <t>Нижневартовск</t>
  </si>
  <si>
    <t>71875000</t>
  </si>
  <si>
    <t>Нижневартовский муниципальный район</t>
  </si>
  <si>
    <t>71819000</t>
  </si>
  <si>
    <t>Аган</t>
  </si>
  <si>
    <t>71819402</t>
  </si>
  <si>
    <t>Вата</t>
  </si>
  <si>
    <t>71819403</t>
  </si>
  <si>
    <t>Ваховск</t>
  </si>
  <si>
    <t>71819405</t>
  </si>
  <si>
    <t>Зайцева речка</t>
  </si>
  <si>
    <t>71819412</t>
  </si>
  <si>
    <t>Излучинск</t>
  </si>
  <si>
    <t>71819153</t>
  </si>
  <si>
    <t>Ларьяк</t>
  </si>
  <si>
    <t>71819420</t>
  </si>
  <si>
    <t>Новоаганск</t>
  </si>
  <si>
    <t>71819156</t>
  </si>
  <si>
    <t>Покур</t>
  </si>
  <si>
    <t>71819427</t>
  </si>
  <si>
    <t>Нягань</t>
  </si>
  <si>
    <t>71879000</t>
  </si>
  <si>
    <t>Октябрьский муниципальный район</t>
  </si>
  <si>
    <t>71821000</t>
  </si>
  <si>
    <t>Андра</t>
  </si>
  <si>
    <t>71821153</t>
  </si>
  <si>
    <t>Каменное</t>
  </si>
  <si>
    <t>71821424</t>
  </si>
  <si>
    <t>Карымкары</t>
  </si>
  <si>
    <t>71821408</t>
  </si>
  <si>
    <t>Малый Атлым</t>
  </si>
  <si>
    <t>71821416</t>
  </si>
  <si>
    <t>Октябрьское</t>
  </si>
  <si>
    <t>71821151</t>
  </si>
  <si>
    <t>Перегребное</t>
  </si>
  <si>
    <t>71821428</t>
  </si>
  <si>
    <t>Приобье</t>
  </si>
  <si>
    <t>71821156</t>
  </si>
  <si>
    <t>Сергино</t>
  </si>
  <si>
    <t>71821432</t>
  </si>
  <si>
    <t>Талинка</t>
  </si>
  <si>
    <t>71821157</t>
  </si>
  <si>
    <t>Унъюган</t>
  </si>
  <si>
    <t>71821404</t>
  </si>
  <si>
    <t>Шеркалы</t>
  </si>
  <si>
    <t>71821436</t>
  </si>
  <si>
    <t>Покачи</t>
  </si>
  <si>
    <t>71884000</t>
  </si>
  <si>
    <t>Пыть-Ях</t>
  </si>
  <si>
    <t>71885000</t>
  </si>
  <si>
    <t>Радужный</t>
  </si>
  <si>
    <t>71877000</t>
  </si>
  <si>
    <t>Советский муниципальный район</t>
  </si>
  <si>
    <t>71824000</t>
  </si>
  <si>
    <t>Агириш</t>
  </si>
  <si>
    <t>71824152</t>
  </si>
  <si>
    <t>Алябьевский</t>
  </si>
  <si>
    <t>71824402</t>
  </si>
  <si>
    <t>Зеленоборск</t>
  </si>
  <si>
    <t>71824153</t>
  </si>
  <si>
    <t>Коммунистический</t>
  </si>
  <si>
    <t>71824155</t>
  </si>
  <si>
    <t>Малиновский</t>
  </si>
  <si>
    <t>71824158</t>
  </si>
  <si>
    <t>Пионерский</t>
  </si>
  <si>
    <t>71824157</t>
  </si>
  <si>
    <t>Советский</t>
  </si>
  <si>
    <t>71824104</t>
  </si>
  <si>
    <t>Таежный</t>
  </si>
  <si>
    <t>71824159</t>
  </si>
  <si>
    <t>Сургут</t>
  </si>
  <si>
    <t>71876000</t>
  </si>
  <si>
    <t>Сургутский муниципальный район</t>
  </si>
  <si>
    <t>71826000</t>
  </si>
  <si>
    <t>Барсово</t>
  </si>
  <si>
    <t>71826153</t>
  </si>
  <si>
    <t>Белый Яр</t>
  </si>
  <si>
    <t>71826155</t>
  </si>
  <si>
    <t>Локосово</t>
  </si>
  <si>
    <t>71826416</t>
  </si>
  <si>
    <t>Лямина</t>
  </si>
  <si>
    <t>71826420</t>
  </si>
  <si>
    <t>Лянтор</t>
  </si>
  <si>
    <t>71826105</t>
  </si>
  <si>
    <t>Нижнесортымский</t>
  </si>
  <si>
    <t>71826423</t>
  </si>
  <si>
    <t>Русскинская</t>
  </si>
  <si>
    <t>71826430</t>
  </si>
  <si>
    <t>Солнечный</t>
  </si>
  <si>
    <t>71826407</t>
  </si>
  <si>
    <t>Сытомино</t>
  </si>
  <si>
    <t>71826436</t>
  </si>
  <si>
    <t>Тундрино</t>
  </si>
  <si>
    <t>71826444</t>
  </si>
  <si>
    <t>Угут</t>
  </si>
  <si>
    <t>71826448</t>
  </si>
  <si>
    <t>Ульт-Ягун</t>
  </si>
  <si>
    <t>71826450</t>
  </si>
  <si>
    <t>Федоровский</t>
  </si>
  <si>
    <t>71826165</t>
  </si>
  <si>
    <t>Урай</t>
  </si>
  <si>
    <t>71878000</t>
  </si>
  <si>
    <t>Ханты-Мансийск</t>
  </si>
  <si>
    <t>71871000</t>
  </si>
  <si>
    <t>Ханты-Мансийский муниципальный район</t>
  </si>
  <si>
    <t>71829000</t>
  </si>
  <si>
    <t>Выкатной</t>
  </si>
  <si>
    <t>71829435</t>
  </si>
  <si>
    <t>Горноправдинск</t>
  </si>
  <si>
    <t>71829406</t>
  </si>
  <si>
    <t>Красноленинский</t>
  </si>
  <si>
    <t>71829443</t>
  </si>
  <si>
    <t>Кышик</t>
  </si>
  <si>
    <t>71829417</t>
  </si>
  <si>
    <t>Луговской</t>
  </si>
  <si>
    <t>71829416</t>
  </si>
  <si>
    <t>Нялинское</t>
  </si>
  <si>
    <t>71829424</t>
  </si>
  <si>
    <t>Селиярово</t>
  </si>
  <si>
    <t>71829428</t>
  </si>
  <si>
    <t>Сибирский</t>
  </si>
  <si>
    <t>71829432</t>
  </si>
  <si>
    <t>Согом</t>
  </si>
  <si>
    <t>71829434</t>
  </si>
  <si>
    <t>Цингалы</t>
  </si>
  <si>
    <t>71829448</t>
  </si>
  <si>
    <t>Шапша</t>
  </si>
  <si>
    <t>71829412</t>
  </si>
  <si>
    <t>поселок Кедровый</t>
  </si>
  <si>
    <t>71829407</t>
  </si>
  <si>
    <t>Югорск</t>
  </si>
  <si>
    <t>71887000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</si>
  <si>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</si>
  <si>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</si>
  <si>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</si>
  <si>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</si>
  <si>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</si>
  <si>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</si>
  <si>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</si>
  <si>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</si>
  <si>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</si>
  <si>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</si>
  <si>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</si>
  <si>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</si>
  <si>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</si>
  <si>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</si>
  <si>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</si>
  <si>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01.01.2024</t>
  </si>
  <si>
    <t>31.12.2026</t>
  </si>
  <si>
    <t>REGION_ID</t>
  </si>
  <si>
    <t>REGION_NAME</t>
  </si>
  <si>
    <t>RST_ORG_ID</t>
  </si>
  <si>
    <t>ORG_NAME</t>
  </si>
  <si>
    <t>INN_NAME</t>
  </si>
  <si>
    <t>KPP_NAME</t>
  </si>
  <si>
    <t>ORG_START_DATE</t>
  </si>
  <si>
    <t>ORG_END_DATE</t>
  </si>
  <si>
    <t>2647</t>
  </si>
  <si>
    <t>26451224</t>
  </si>
  <si>
    <t>"Газпром трансгаз югорск" Югорское УТТ и СТ</t>
  </si>
  <si>
    <t>8622000931</t>
  </si>
  <si>
    <t>862202003</t>
  </si>
  <si>
    <t>26423471</t>
  </si>
  <si>
    <t>"Игримское муниципальное унитарное предприятие "Тепловодоканал"</t>
  </si>
  <si>
    <t>8613003735</t>
  </si>
  <si>
    <t>861301001</t>
  </si>
  <si>
    <t>26361245</t>
  </si>
  <si>
    <t>"ЛУКОЙЛ-Западная Сибирь" СЦ ТС Лангепасско-Покачевского региона Управления теплоснабжения</t>
  </si>
  <si>
    <t>8608048498</t>
  </si>
  <si>
    <t>860732001</t>
  </si>
  <si>
    <t>26361225</t>
  </si>
  <si>
    <t>"Мостотряд-69"</t>
  </si>
  <si>
    <t>8603032840</t>
  </si>
  <si>
    <t>860301001</t>
  </si>
  <si>
    <t>26361294</t>
  </si>
  <si>
    <t>"Тюментрансгаз"</t>
  </si>
  <si>
    <t>28858797</t>
  </si>
  <si>
    <t>«Сургутское ОП» общества с ограниченной ответственностью «Алейские коммунальные сети»</t>
  </si>
  <si>
    <t>2222075160</t>
  </si>
  <si>
    <t>222201001</t>
  </si>
  <si>
    <t>09-12-2014 00:00:00</t>
  </si>
  <si>
    <t>26451037</t>
  </si>
  <si>
    <t>АО "Аганское многопрофильное жилищно-коммунальное управление"</t>
  </si>
  <si>
    <t>8620019101</t>
  </si>
  <si>
    <t>862001001</t>
  </si>
  <si>
    <t>22-05-2009 00:00:00</t>
  </si>
  <si>
    <t>26361252</t>
  </si>
  <si>
    <t>АО "Аэропорт Белоярский"</t>
  </si>
  <si>
    <t>8611002077</t>
  </si>
  <si>
    <t>861101001</t>
  </si>
  <si>
    <t>26361211</t>
  </si>
  <si>
    <t>АО "Аэропорт Сургут"</t>
  </si>
  <si>
    <t>8602060523</t>
  </si>
  <si>
    <t>860201001</t>
  </si>
  <si>
    <t>04-09-1997 00:00:00</t>
  </si>
  <si>
    <t>30335229</t>
  </si>
  <si>
    <t>АО "ГУ ЖКХ"</t>
  </si>
  <si>
    <t>5116000922</t>
  </si>
  <si>
    <t>770401001</t>
  </si>
  <si>
    <t>26320074</t>
  </si>
  <si>
    <t>АО "Городские электрические сети"</t>
  </si>
  <si>
    <t>8603004190</t>
  </si>
  <si>
    <t>18-12-1995 00:00:00</t>
  </si>
  <si>
    <t>26361212</t>
  </si>
  <si>
    <t>АО "Горремстрой"</t>
  </si>
  <si>
    <t>8602060636</t>
  </si>
  <si>
    <t>31282415</t>
  </si>
  <si>
    <t>АО "Негуснефть"</t>
  </si>
  <si>
    <t>8609000900</t>
  </si>
  <si>
    <t>546050001</t>
  </si>
  <si>
    <t>26361248</t>
  </si>
  <si>
    <t>862450001</t>
  </si>
  <si>
    <t>26423619</t>
  </si>
  <si>
    <t>АО "Няганские энергетические ресурсы"</t>
  </si>
  <si>
    <t>8610016084</t>
  </si>
  <si>
    <t>861001001</t>
  </si>
  <si>
    <t>11-10-2004 00:00:00</t>
  </si>
  <si>
    <t>26535092</t>
  </si>
  <si>
    <t>АО "Самотлорнефтегаз"</t>
  </si>
  <si>
    <t>8603089934</t>
  </si>
  <si>
    <t>997250001</t>
  </si>
  <si>
    <t>27662523</t>
  </si>
  <si>
    <t>АО "СибурТюменьГаз"</t>
  </si>
  <si>
    <t>7202116628</t>
  </si>
  <si>
    <t>26645976</t>
  </si>
  <si>
    <t>АО "Специализированное управление подводно-технических работ № 10"</t>
  </si>
  <si>
    <t>8614000021</t>
  </si>
  <si>
    <t>861401001</t>
  </si>
  <si>
    <t>26361287</t>
  </si>
  <si>
    <t>АО "Управляющая компания тепло-, водоснабжения и канализации"</t>
  </si>
  <si>
    <t>8621005133</t>
  </si>
  <si>
    <t>862101001</t>
  </si>
  <si>
    <t>26361237</t>
  </si>
  <si>
    <t>АО "Урайтеплоэнергия"</t>
  </si>
  <si>
    <t>8606012954</t>
  </si>
  <si>
    <t>860601001</t>
  </si>
  <si>
    <t>26800381</t>
  </si>
  <si>
    <t>АО "Уральская теплосетевая компания"</t>
  </si>
  <si>
    <t>7203203418</t>
  </si>
  <si>
    <t>720301001</t>
  </si>
  <si>
    <t>26460985</t>
  </si>
  <si>
    <t>АО "ЮТЭК-Региональные сети"</t>
  </si>
  <si>
    <t>8601033125</t>
  </si>
  <si>
    <t>860101001</t>
  </si>
  <si>
    <t>10-10-2007 00:00:00</t>
  </si>
  <si>
    <t>26845836</t>
  </si>
  <si>
    <t>АО "Югансктранстеплосервис"</t>
  </si>
  <si>
    <t>8604048754</t>
  </si>
  <si>
    <t>860401001</t>
  </si>
  <si>
    <t>26448830</t>
  </si>
  <si>
    <t>АО "Югорская Коммунальная Эксплуатирующая Компания - Белоярский"</t>
  </si>
  <si>
    <t>8611008230</t>
  </si>
  <si>
    <t>12-02-2009 00:00:00</t>
  </si>
  <si>
    <t>26318623</t>
  </si>
  <si>
    <t>АО "Югорская энергетическая компания децентрализованной зоны" (АО "Юграэнерго")</t>
  </si>
  <si>
    <t>8601029263</t>
  </si>
  <si>
    <t>13-08-2008 00:00:00</t>
  </si>
  <si>
    <t>28856006</t>
  </si>
  <si>
    <t>АО "Юграавиа"</t>
  </si>
  <si>
    <t>8601053210</t>
  </si>
  <si>
    <t>26361265</t>
  </si>
  <si>
    <t>АО Кондаавиа</t>
  </si>
  <si>
    <t>8616004744</t>
  </si>
  <si>
    <t>861601001</t>
  </si>
  <si>
    <t>16-11-2002 00:00:00</t>
  </si>
  <si>
    <t>26360358</t>
  </si>
  <si>
    <t>АО Нижневартовская ГРЭС</t>
  </si>
  <si>
    <t>8620018330</t>
  </si>
  <si>
    <t>785150001</t>
  </si>
  <si>
    <t>10-12-2007 00:00:00</t>
  </si>
  <si>
    <t>31513746</t>
  </si>
  <si>
    <t>Автономное учреждение Ханты-Мансийского автономного округа – Югры «Центр профессиональной патологии»</t>
  </si>
  <si>
    <t>8601030734</t>
  </si>
  <si>
    <t>27567057</t>
  </si>
  <si>
    <t>Акционерное общество "Ремонтно-эксплуатационное управление" филиал "Екатеринбургский", г. Екатеринбург</t>
  </si>
  <si>
    <t>7714783092</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</si>
  <si>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</si>
  <si>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</si>
  <si>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</si>
  <si>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</si>
  <si>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</si>
  <si>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31460976</t>
  </si>
  <si>
    <t>Акционерное общество «ГК ХМАО-Югры «Северавтодор» в зоне деятельности филиала № 5 АО «ГК «Северавтодор»</t>
  </si>
  <si>
    <t>8602257512</t>
  </si>
  <si>
    <t>861843001</t>
  </si>
  <si>
    <t>26361209</t>
  </si>
  <si>
    <t>Акционерное общество «Россети Тюмень» в зоне деятельности филиала Нефтеюганские электрические сети</t>
  </si>
  <si>
    <t>8602060185</t>
  </si>
  <si>
    <t>860403001</t>
  </si>
  <si>
    <t>15-09-2008 00:00:00</t>
  </si>
  <si>
    <t>31002476</t>
  </si>
  <si>
    <t>Акционерное общество «Югорский лесопромышленный холдинг»</t>
  </si>
  <si>
    <t>8601022074</t>
  </si>
  <si>
    <t>28858787</t>
  </si>
  <si>
    <t>Бюджетное учреждение Ханты-Мансийского автономного округа-Югры "Дирекция по эксплуатации служебных зданий"</t>
  </si>
  <si>
    <t>8601012220</t>
  </si>
  <si>
    <t>26361192</t>
  </si>
  <si>
    <t>ЗАО "Назымская нефтегазоразведочная экспедиция"</t>
  </si>
  <si>
    <t>8601012647</t>
  </si>
  <si>
    <t>28443058</t>
  </si>
  <si>
    <t>ЗАО "Нижневартовскстройдеталь"</t>
  </si>
  <si>
    <t>8603085111</t>
  </si>
  <si>
    <t>26598931</t>
  </si>
  <si>
    <t>Завод по стабилизации конденсата имени В.С. Черномырдина (Сургутский ЗСК) филиал ООО "Газпром переработка"</t>
  </si>
  <si>
    <t>1102054991</t>
  </si>
  <si>
    <t>861703001</t>
  </si>
  <si>
    <t>26455462</t>
  </si>
  <si>
    <t>Лянторское городское муниципальное унитарное предприятие "Управление тепловодоснабжения и водоотведения"</t>
  </si>
  <si>
    <t>8617028441</t>
  </si>
  <si>
    <t>861701001</t>
  </si>
  <si>
    <t>06-11-2009 00:00:00</t>
  </si>
  <si>
    <t>26361285</t>
  </si>
  <si>
    <t>МК "Аганнетегазгеология"</t>
  </si>
  <si>
    <t>8620011110</t>
  </si>
  <si>
    <t>997150001</t>
  </si>
  <si>
    <t>26455491</t>
  </si>
  <si>
    <t>МУП "Управление тепловодоснабжения и водоотведения "Сибиряк" муниципального образования сельское поселение Нижнесортымский</t>
  </si>
  <si>
    <t>8617028226</t>
  </si>
  <si>
    <t>27-07-2009 00:00:00</t>
  </si>
  <si>
    <t>31356620</t>
  </si>
  <si>
    <t>Муниципальное казенное предприятие «Жилищно-коммунальное хозяйство»</t>
  </si>
  <si>
    <t>8620023108</t>
  </si>
  <si>
    <t>31516756</t>
  </si>
  <si>
    <t>Муниципальное казенное предприятие «Излучинское жилищно-коммунальное хозяйство»</t>
  </si>
  <si>
    <t>8620023845</t>
  </si>
  <si>
    <t>31307068</t>
  </si>
  <si>
    <t>Муниципальное казенное предприятие города Нягани «Няганская ресурсоснабжающая компания»</t>
  </si>
  <si>
    <t>8610009376</t>
  </si>
  <si>
    <t>26423507</t>
  </si>
  <si>
    <t>Муниципальное предприятие "ЖЭК-3" Ханты-Мансийского района</t>
  </si>
  <si>
    <t>8618005341</t>
  </si>
  <si>
    <t>861801001</t>
  </si>
  <si>
    <t>28-02-2002 00:00:00</t>
  </si>
  <si>
    <t>26429638</t>
  </si>
  <si>
    <t>Муниципальное предприятие "Комплекс-Плюс" сельского поселения Горноправдинск</t>
  </si>
  <si>
    <t>8618000294</t>
  </si>
  <si>
    <t>01-09-2008 00:00:00</t>
  </si>
  <si>
    <t>26361198</t>
  </si>
  <si>
    <t>Муниципальное предприятие "Ханты-Мансийскгаз" муниципального образования город Ханты-Мансийск</t>
  </si>
  <si>
    <t>8601022243</t>
  </si>
  <si>
    <t>26361259</t>
  </si>
  <si>
    <t>Муниципальное предприятие жилищно-коммунального хозяйства муниципального образования сельское поселение Карымкары</t>
  </si>
  <si>
    <t>8614004700</t>
  </si>
  <si>
    <t>31562369</t>
  </si>
  <si>
    <t>Муниципальное предприятие муниципального образования Октябрьский район «Объединенные коммунальные системы»</t>
  </si>
  <si>
    <t>8610031269</t>
  </si>
  <si>
    <t>24-11-2021 00:00:00</t>
  </si>
  <si>
    <t>26646370</t>
  </si>
  <si>
    <t>Муниципальное унитарное предприятие "Березовонефтепродукт" муниципального образования Березовский район</t>
  </si>
  <si>
    <t>8613005080</t>
  </si>
  <si>
    <t>26361247</t>
  </si>
  <si>
    <t>Муниципальное унитарное предприятие "Радужныйтеплосеть"  городского округа Радужный Ханты-Мансийского автономного округа - Югры</t>
  </si>
  <si>
    <t>8609000629</t>
  </si>
  <si>
    <t>860901001</t>
  </si>
  <si>
    <t>26361286</t>
  </si>
  <si>
    <t>Муниципальное унитарное предприятие "Сельское жилищно-коммунальное хозяйство"</t>
  </si>
  <si>
    <t>8620012191</t>
  </si>
  <si>
    <t>22-03-2000 00:00:00</t>
  </si>
  <si>
    <t>26361234</t>
  </si>
  <si>
    <t>Муниципальное унитарное предприятие "Тепловодоканал"</t>
  </si>
  <si>
    <t>8605013419</t>
  </si>
  <si>
    <t>860501001</t>
  </si>
  <si>
    <t>31297000</t>
  </si>
  <si>
    <t>Муниципальное унитарное предприятие "Теплосети Саранпауль"</t>
  </si>
  <si>
    <t>8613003799</t>
  </si>
  <si>
    <t>02-04-2019 00:00:00</t>
  </si>
  <si>
    <t>26423475</t>
  </si>
  <si>
    <t>Муниципальное унитарное предприятие "Территориально объединённое управление тепловодоснабжения и водоотведения № 1" муниципального образования Сургутский район</t>
  </si>
  <si>
    <t>8617018034</t>
  </si>
  <si>
    <t>26361254</t>
  </si>
  <si>
    <t>Муниципальное унитарное предприятие "Управление городского хозяйства" муниципального образования города Пыть-Ях</t>
  </si>
  <si>
    <t>8612007896</t>
  </si>
  <si>
    <t>861201001</t>
  </si>
  <si>
    <t>26592028</t>
  </si>
  <si>
    <t>Муниципальное унитарное предприятие "Фёдоровское жилищно-коммунальное хозяйство"</t>
  </si>
  <si>
    <t>8617028917</t>
  </si>
  <si>
    <t>28543657</t>
  </si>
  <si>
    <t>Муниципальное унитарное предприятие "Югорскэнергогаз"</t>
  </si>
  <si>
    <t>8622024682</t>
  </si>
  <si>
    <t>862201001</t>
  </si>
  <si>
    <t>31489214</t>
  </si>
  <si>
    <t>Муниципальное унитарное предприятие «Пунга»</t>
  </si>
  <si>
    <t>8613008317</t>
  </si>
  <si>
    <t>31362169</t>
  </si>
  <si>
    <t>Муниципальное унитарное предприятие «Советский Тепловодоканал»</t>
  </si>
  <si>
    <t>8615011837</t>
  </si>
  <si>
    <t>861501001</t>
  </si>
  <si>
    <t>31289583</t>
  </si>
  <si>
    <t>Муниципальное унитарное предприятие «Теплосети Березово»</t>
  </si>
  <si>
    <t>8613004175</t>
  </si>
  <si>
    <t>31289574</t>
  </si>
  <si>
    <t>Муниципальное унитарное предприятие «Теплосети Игрим»</t>
  </si>
  <si>
    <t>8613007909</t>
  </si>
  <si>
    <t>12-03-2019 00:00:00</t>
  </si>
  <si>
    <t>31356763</t>
  </si>
  <si>
    <t>Муниципальное унитарное предприятие «Управление теплоснабжения г.п. Талинка»</t>
  </si>
  <si>
    <t>8614001674</t>
  </si>
  <si>
    <t>31669454</t>
  </si>
  <si>
    <t>Муниципальное унитарное предприятие Белоярского района «Белоярские коммунальные системы»</t>
  </si>
  <si>
    <t>8611013174</t>
  </si>
  <si>
    <t>01-11-2022 00:00:00</t>
  </si>
  <si>
    <t>26361221</t>
  </si>
  <si>
    <t>Муниципальное унитарное предприятие города Нижневартовска "Теплоснабжение"</t>
  </si>
  <si>
    <t>8603008766</t>
  </si>
  <si>
    <t>26423557</t>
  </si>
  <si>
    <t>Муниципальное унитарное предприятие жилищно-коммунального хозяйства городского поселения Берёзово</t>
  </si>
  <si>
    <t>8613004070</t>
  </si>
  <si>
    <t>27-11-2009 00:00:00</t>
  </si>
  <si>
    <t>31354562</t>
  </si>
  <si>
    <t>Муниципальное унитарное предприятие сп. Сингапай «Управление жилищно-коммунального обслуживаниия»</t>
  </si>
  <si>
    <t>8619016265</t>
  </si>
  <si>
    <t>861901001</t>
  </si>
  <si>
    <t>26452600</t>
  </si>
  <si>
    <t>Некоммерческая организация "Товарищество собственников жилья "Факел"</t>
  </si>
  <si>
    <t>8612010063</t>
  </si>
  <si>
    <t>26423487</t>
  </si>
  <si>
    <t>Нефтеюганское УМН Акционерное общество "Транснефть - Сибирь" АК "Транснефть"</t>
  </si>
  <si>
    <t>7201000726</t>
  </si>
  <si>
    <t>860402002</t>
  </si>
  <si>
    <t>27244819</t>
  </si>
  <si>
    <t>ОАО "Аэропорт Сургут" Березовский филиал</t>
  </si>
  <si>
    <t>861343001</t>
  </si>
  <si>
    <t>26361214</t>
  </si>
  <si>
    <t>ОАО "Завод промстройдеталей"</t>
  </si>
  <si>
    <t>8602061069</t>
  </si>
  <si>
    <t>26361256</t>
  </si>
  <si>
    <t>ОАО "Игримречтранс"</t>
  </si>
  <si>
    <t>8613000220</t>
  </si>
  <si>
    <t>26361193</t>
  </si>
  <si>
    <t>ОАО "Обьгаз"</t>
  </si>
  <si>
    <t>8601014059</t>
  </si>
  <si>
    <t>23-12-1998 00:00:00</t>
  </si>
  <si>
    <t>27507367</t>
  </si>
  <si>
    <t>ОАО "Ростелеком" Ханты-Мансийский филиал</t>
  </si>
  <si>
    <t>7707049388</t>
  </si>
  <si>
    <t>860143001</t>
  </si>
  <si>
    <t>26360341</t>
  </si>
  <si>
    <t>ОАО "Сибнефтепровод" Тобольское УМН</t>
  </si>
  <si>
    <t>26454451</t>
  </si>
  <si>
    <t>ОАО "Спецнефтегазстрой"</t>
  </si>
  <si>
    <t>8602060812</t>
  </si>
  <si>
    <t>26360365</t>
  </si>
  <si>
    <t>ОАО "Уральская теплосетевая компания"</t>
  </si>
  <si>
    <t>720301002</t>
  </si>
  <si>
    <t>26645319</t>
  </si>
  <si>
    <t>ОАО "Югорская Коммунальная Эксплуатирующая Компания-Нягань"</t>
  </si>
  <si>
    <t>8610024568</t>
  </si>
  <si>
    <t>31357312</t>
  </si>
  <si>
    <t>ООО "АМБ-групп"</t>
  </si>
  <si>
    <t>6639016140</t>
  </si>
  <si>
    <t>663901001</t>
  </si>
  <si>
    <t>26361261</t>
  </si>
  <si>
    <t>ООО "Аэропорт Советский"</t>
  </si>
  <si>
    <t>8615001243</t>
  </si>
  <si>
    <t>23-06-1999 00:00:00</t>
  </si>
  <si>
    <t>30942075</t>
  </si>
  <si>
    <t>ООО "Башнефть-Добыча"</t>
  </si>
  <si>
    <t>0277106840</t>
  </si>
  <si>
    <t>025250001</t>
  </si>
  <si>
    <t>01-01-2018 00:00:00</t>
  </si>
  <si>
    <t>26583176</t>
  </si>
  <si>
    <t>027501001</t>
  </si>
  <si>
    <t>26361299</t>
  </si>
  <si>
    <t>ООО "Газпром Трансгаз Югорск" База МТС и К</t>
  </si>
  <si>
    <t>861402004</t>
  </si>
  <si>
    <t>26361290</t>
  </si>
  <si>
    <t>ООО "Газпром Трансгаз Югорск" Бобровское ЛПУ МГ</t>
  </si>
  <si>
    <t>861102003</t>
  </si>
  <si>
    <t>26361289</t>
  </si>
  <si>
    <t>ООО "Газпром Трансгаз Югорск" Верхнеказымское ЛПУ МГ</t>
  </si>
  <si>
    <t>861102002</t>
  </si>
  <si>
    <t>26361296</t>
  </si>
  <si>
    <t>ООО "Газпром Трансгаз Югорск" Октябрьское ЛПУ МГ</t>
  </si>
  <si>
    <t>861402001</t>
  </si>
  <si>
    <t>26361297</t>
  </si>
  <si>
    <t>ООО "Газпром Трансгаз Югорск" Перегребненское ЛПУ МГ</t>
  </si>
  <si>
    <t>861402002</t>
  </si>
  <si>
    <t>26361295</t>
  </si>
  <si>
    <t>ООО "Газпром Трансгаз Югорск" Пунгинского ЛПУ МГ</t>
  </si>
  <si>
    <t>861302002</t>
  </si>
  <si>
    <t>26361292</t>
  </si>
  <si>
    <t>ООО "Газпром Трансгаз Югорск" Сорумское ЛПУ МГ</t>
  </si>
  <si>
    <t>861102005</t>
  </si>
  <si>
    <t>26361293</t>
  </si>
  <si>
    <t>ООО "Газпром Трансгаз Югорск" Сосновское ЛПУ МГ</t>
  </si>
  <si>
    <t>861102006</t>
  </si>
  <si>
    <t>26423587</t>
  </si>
  <si>
    <t>ООО "Газпром Трансгаз Югорск" Сосьвинское ЛПУ МГ</t>
  </si>
  <si>
    <t>861302004</t>
  </si>
  <si>
    <t>26361298</t>
  </si>
  <si>
    <t>ООО "Газпром Трансгаз Югорск" Таежное ЛПУ МГ</t>
  </si>
  <si>
    <t>861402003</t>
  </si>
  <si>
    <t>26423573</t>
  </si>
  <si>
    <t>ООО "Газпром Трансгаз Югорск" Уральское ЛПУ МГ</t>
  </si>
  <si>
    <t>861302003</t>
  </si>
  <si>
    <t>26813664</t>
  </si>
  <si>
    <t>ООО "Газпром трансгаз Сургут" Ортьягунское ЛПУ МГ</t>
  </si>
  <si>
    <t>8617002073</t>
  </si>
  <si>
    <t>860803001</t>
  </si>
  <si>
    <t>26598633</t>
  </si>
  <si>
    <t>ООО "Газпром трансгаз Сургут" Самсоновское ЛПУ  МГ</t>
  </si>
  <si>
    <t>861903002</t>
  </si>
  <si>
    <t>27240350</t>
  </si>
  <si>
    <t>ООО "Газпром трансгаз Сургут" Сургутское ЛПУ</t>
  </si>
  <si>
    <t>860243007</t>
  </si>
  <si>
    <t>26361276</t>
  </si>
  <si>
    <t>ООО "Газпром трансгаз Сургут" Южно-Балыкское ЛПУ МГ</t>
  </si>
  <si>
    <t>861903001</t>
  </si>
  <si>
    <t>26427611</t>
  </si>
  <si>
    <t>ООО "Горводоканал"</t>
  </si>
  <si>
    <t>8608053709</t>
  </si>
  <si>
    <t>860801001</t>
  </si>
  <si>
    <t>11-02-2009 00:00:00</t>
  </si>
  <si>
    <t>27887494</t>
  </si>
  <si>
    <t>ООО "Жилкомсервис"</t>
  </si>
  <si>
    <t>8616011621</t>
  </si>
  <si>
    <t>26423761</t>
  </si>
  <si>
    <t>ООО "КОММУНАЛЬНИК"</t>
  </si>
  <si>
    <t>8603118141</t>
  </si>
  <si>
    <t>28453800</t>
  </si>
  <si>
    <t>ООО "КарьерАвтоСтрой"</t>
  </si>
  <si>
    <t>8620013533</t>
  </si>
  <si>
    <t>26454986</t>
  </si>
  <si>
    <t>ООО "Комплекс Коммунальных Платежей"</t>
  </si>
  <si>
    <t>8616010628</t>
  </si>
  <si>
    <t>04-06-2009 00:00:00</t>
  </si>
  <si>
    <t>26431977</t>
  </si>
  <si>
    <t>ООО "Концессионная Коммунальная Компания"</t>
  </si>
  <si>
    <t>8608053716</t>
  </si>
  <si>
    <t>26361243</t>
  </si>
  <si>
    <t>ООО "ЛУКОЙЛ-Западная Сибирь"</t>
  </si>
  <si>
    <t>860602001</t>
  </si>
  <si>
    <t>26450776</t>
  </si>
  <si>
    <t>ООО "ЛУКОЙЛ-Западная Сибирь" Сервисный центр теплоснабжения ТПП "Когалымнефтегаз"</t>
  </si>
  <si>
    <t>26413215</t>
  </si>
  <si>
    <t>ООО "ЛУКОЙЛ-ЭНЕРГОСЕТИ"</t>
  </si>
  <si>
    <t>5260230051</t>
  </si>
  <si>
    <t>525350001</t>
  </si>
  <si>
    <t>28046959</t>
  </si>
  <si>
    <t>770901001</t>
  </si>
  <si>
    <t>17-01-2013 00:00:00</t>
  </si>
  <si>
    <t>26383128</t>
  </si>
  <si>
    <t>ООО "Нижневартовскгаз"</t>
  </si>
  <si>
    <t>8603118920</t>
  </si>
  <si>
    <t>03-11-2004 00:00:00</t>
  </si>
  <si>
    <t>26534242</t>
  </si>
  <si>
    <t>ООО "Няганские газораспределительные сети"</t>
  </si>
  <si>
    <t>8610023966</t>
  </si>
  <si>
    <t>15-12-2009 00:00:00</t>
  </si>
  <si>
    <t>30855120</t>
  </si>
  <si>
    <t>ООО "ПриобьСтройГарант"</t>
  </si>
  <si>
    <t>8614000871</t>
  </si>
  <si>
    <t>26423583</t>
  </si>
  <si>
    <t>ООО "Промысловик"</t>
  </si>
  <si>
    <t>8619001068</t>
  </si>
  <si>
    <t>26320082</t>
  </si>
  <si>
    <t>ООО "РН - Юганскнефтегаз"</t>
  </si>
  <si>
    <t>8604035473</t>
  </si>
  <si>
    <t>26361249</t>
  </si>
  <si>
    <t>ООО "Росна"</t>
  </si>
  <si>
    <t>8609017439</t>
  </si>
  <si>
    <t>28442473</t>
  </si>
  <si>
    <t>ООО "СК Сибирь"</t>
  </si>
  <si>
    <t>8616011780</t>
  </si>
  <si>
    <t>26813690</t>
  </si>
  <si>
    <t>ООО "Светловское коммунально-эксплуатационное управление"</t>
  </si>
  <si>
    <t>8613007112</t>
  </si>
  <si>
    <t>18-11-2010 00:00:00</t>
  </si>
  <si>
    <t>27099908</t>
  </si>
  <si>
    <t>ООО "СервисКомфорт"</t>
  </si>
  <si>
    <t>8619015092</t>
  </si>
  <si>
    <t>26423753</t>
  </si>
  <si>
    <t>ООО "Сибирь"</t>
  </si>
  <si>
    <t>8619010425</t>
  </si>
  <si>
    <t>28453760</t>
  </si>
  <si>
    <t>ООО "Сибпромстрой № 18"</t>
  </si>
  <si>
    <t>8602248081</t>
  </si>
  <si>
    <t>15-01-2014 00:00:00</t>
  </si>
  <si>
    <t>26361236</t>
  </si>
  <si>
    <t>ООО "СпецТеплоСервис"</t>
  </si>
  <si>
    <t>8605019890</t>
  </si>
  <si>
    <t>26361278</t>
  </si>
  <si>
    <t>ООО "Сургутмебель"</t>
  </si>
  <si>
    <t>8617013396</t>
  </si>
  <si>
    <t>26522796</t>
  </si>
  <si>
    <t>ООО "Сургутские городские электрические сети"</t>
  </si>
  <si>
    <t>8602015464</t>
  </si>
  <si>
    <t>27-07-2006 00:00:00</t>
  </si>
  <si>
    <t>26431963</t>
  </si>
  <si>
    <t>ООО "ТВС-сервис"</t>
  </si>
  <si>
    <t>8602137279</t>
  </si>
  <si>
    <t>26361235</t>
  </si>
  <si>
    <t>ООО "ТеплоНефть"</t>
  </si>
  <si>
    <t>8605016882</t>
  </si>
  <si>
    <t>26422679</t>
  </si>
  <si>
    <t>ООО "Тепловик 2"</t>
  </si>
  <si>
    <t>8619014042</t>
  </si>
  <si>
    <t>26361284</t>
  </si>
  <si>
    <t>ООО "Тепловик"</t>
  </si>
  <si>
    <t>8619011242</t>
  </si>
  <si>
    <t>26361202</t>
  </si>
  <si>
    <t>ООО "Теплоснабжающая организация"</t>
  </si>
  <si>
    <t>8602010561</t>
  </si>
  <si>
    <t>26454973</t>
  </si>
  <si>
    <t>ООО "Теплотехсервис"</t>
  </si>
  <si>
    <t>8616010667</t>
  </si>
  <si>
    <t>10-09-2009 00:00:00</t>
  </si>
  <si>
    <t>26361219</t>
  </si>
  <si>
    <t>ООО "Технические системы"</t>
  </si>
  <si>
    <t>8602140899</t>
  </si>
  <si>
    <t>26361232</t>
  </si>
  <si>
    <t>ООО "Феникс-АТ"</t>
  </si>
  <si>
    <t>8604032627</t>
  </si>
  <si>
    <t>26360227</t>
  </si>
  <si>
    <t>ООО "Энергонефть Томск"</t>
  </si>
  <si>
    <t>7022010799</t>
  </si>
  <si>
    <t>702201001</t>
  </si>
  <si>
    <t>22-10-2002 00:00:00</t>
  </si>
  <si>
    <t>26646652</t>
  </si>
  <si>
    <t>ООО "ЮграКомфорт"</t>
  </si>
  <si>
    <t>8619014540</t>
  </si>
  <si>
    <t>31655643</t>
  </si>
  <si>
    <t>ООО «Газпром Трансгаз Югорск» Белоярское управление технологического транспорта и специальной техники</t>
  </si>
  <si>
    <t>861102007</t>
  </si>
  <si>
    <t>30-09-2002 00:00:00</t>
  </si>
  <si>
    <t>26522800</t>
  </si>
  <si>
    <t>ООО «Газпром энерго» в зоне деятельности Сургутского филиала Общества с ограниченной ответственностью «Газпром энерго»</t>
  </si>
  <si>
    <t>7736186950</t>
  </si>
  <si>
    <t>860202001</t>
  </si>
  <si>
    <t>03-10-2005 00:00:00</t>
  </si>
  <si>
    <t>30479693</t>
  </si>
  <si>
    <t>ООО «Специализированная компания автотехники – база»</t>
  </si>
  <si>
    <t>8602228656</t>
  </si>
  <si>
    <t>30838384</t>
  </si>
  <si>
    <t>ООО «Теплосети Березово»</t>
  </si>
  <si>
    <t>8613002499</t>
  </si>
  <si>
    <t>30838378</t>
  </si>
  <si>
    <t>ООО «Теплосети Игрим»</t>
  </si>
  <si>
    <t>8613002717</t>
  </si>
  <si>
    <t>30840107</t>
  </si>
  <si>
    <t>ООО «Эксплуатационная генерирующая компания»</t>
  </si>
  <si>
    <t>8614000906</t>
  </si>
  <si>
    <t>30796919</t>
  </si>
  <si>
    <t>Обособленное подразделение "Екатеринбургское" Акционерного общества "Главное управление жилищно-коммунального хозяйства"</t>
  </si>
  <si>
    <t>668545001</t>
  </si>
  <si>
    <t>30982637</t>
  </si>
  <si>
    <t>Общество с ограниченной ответственностью  "АКВА-ПРОМ"</t>
  </si>
  <si>
    <t>8614001258</t>
  </si>
  <si>
    <t>28263040</t>
  </si>
  <si>
    <t>Общество с ограниченной ответственностью "Гарант"</t>
  </si>
  <si>
    <t>8614007740</t>
  </si>
  <si>
    <t>30946513</t>
  </si>
  <si>
    <t>Общество с ограниченной ответственностью "Горизонт"</t>
  </si>
  <si>
    <t>8618002005</t>
  </si>
  <si>
    <t>30946489</t>
  </si>
  <si>
    <t>Общество с ограниченной ответственностью "Производственное объединение "Талинка""</t>
  </si>
  <si>
    <t>8614001145</t>
  </si>
  <si>
    <t>30934476</t>
  </si>
  <si>
    <t>Общество с ограниченной ответственностью "Управление производственно-технологической комплектации"</t>
  </si>
  <si>
    <t>8608059595</t>
  </si>
  <si>
    <t>31279707</t>
  </si>
  <si>
    <t>Общество с ограниченной ответственностью «АЛИНА»</t>
  </si>
  <si>
    <t>8616012872</t>
  </si>
  <si>
    <t>01-01-2020 00:00:00</t>
  </si>
  <si>
    <t>26550525</t>
  </si>
  <si>
    <t>Общество с ограниченной ответственностью «ГАЗПРОМ ТРАНСГАЗ ЮГОРСК»</t>
  </si>
  <si>
    <t>30372304</t>
  </si>
  <si>
    <t>Общество с ограниченной ответственностью «Коммунэнерго»</t>
  </si>
  <si>
    <t>8616012079</t>
  </si>
  <si>
    <t>30357413</t>
  </si>
  <si>
    <t>Общество с ограниченной ответственностью «Куминское Жилищно-Коммунальное хозяйство»</t>
  </si>
  <si>
    <t>8616012368</t>
  </si>
  <si>
    <t>31289532</t>
  </si>
  <si>
    <t>Общество с ограниченной ответственностью «ЛУКОЙЛ-ЭНЕРГОСЕТИ»</t>
  </si>
  <si>
    <t>775050001</t>
  </si>
  <si>
    <t>30372310</t>
  </si>
  <si>
    <t>Общество с ограниченной ответственностью «Междуреченские коммунальные системы»</t>
  </si>
  <si>
    <t>8616012417</t>
  </si>
  <si>
    <t>31258664</t>
  </si>
  <si>
    <t>Общество с ограниченной ответственностью «Мобильный мир»</t>
  </si>
  <si>
    <t>7203350719</t>
  </si>
  <si>
    <t>30355305</t>
  </si>
  <si>
    <t>Общество с ограниченной ответственностью «Октябрьское жилищно-коммунальное хозяйство»</t>
  </si>
  <si>
    <t>8614000705</t>
  </si>
  <si>
    <t>02-11-2015 00:00:00</t>
  </si>
  <si>
    <t>31088951</t>
  </si>
  <si>
    <t>Общество с ограниченной ответственностью «Производственное объединение Югратеплосервис»</t>
  </si>
  <si>
    <t>8601066018</t>
  </si>
  <si>
    <t>31632845</t>
  </si>
  <si>
    <t>Общество с ограниченной ответственностью «Спортивно-культурный комплекс»</t>
  </si>
  <si>
    <t>8608055921</t>
  </si>
  <si>
    <t>31492082</t>
  </si>
  <si>
    <t>Общество с ограниченной ответственностью «ТеплоСтройКомплект»</t>
  </si>
  <si>
    <t>8617031300</t>
  </si>
  <si>
    <t>31268261</t>
  </si>
  <si>
    <t>Общество с ограниченной ответственностью «Теплотехник»</t>
  </si>
  <si>
    <t>8616012833</t>
  </si>
  <si>
    <t>30801474</t>
  </si>
  <si>
    <t>Общество с ограниченной ответственностью «Теплоэнергия»</t>
  </si>
  <si>
    <t>8603113369</t>
  </si>
  <si>
    <t>31598308</t>
  </si>
  <si>
    <t>Общество с ограниченной ответственностью «ТехСтрой»</t>
  </si>
  <si>
    <t>8602292027</t>
  </si>
  <si>
    <t>17-05-2019 00:00:00</t>
  </si>
  <si>
    <t>28812460</t>
  </si>
  <si>
    <t>Общество с ограниченной ответственностью «Унъюганская ресурсоснабжающая компания»</t>
  </si>
  <si>
    <t>8614009345</t>
  </si>
  <si>
    <t>31347998</t>
  </si>
  <si>
    <t>Общество с ограниченной ответственностью СК "Лидер"</t>
  </si>
  <si>
    <t>7224038518</t>
  </si>
  <si>
    <t>722401001</t>
  </si>
  <si>
    <t>30372183</t>
  </si>
  <si>
    <t>Общество с ограниченной ответственностью Управляющая компания «Северо-Западная Тепловая Компания»</t>
  </si>
  <si>
    <t>8602262086</t>
  </si>
  <si>
    <t>31525147</t>
  </si>
  <si>
    <t>Общество с ограниченной ответственностью Управляющая компания «Система»</t>
  </si>
  <si>
    <t>8602021517</t>
  </si>
  <si>
    <t>26423513</t>
  </si>
  <si>
    <t>ПАО "Сургутнефтегаз"</t>
  </si>
  <si>
    <t>8602060555</t>
  </si>
  <si>
    <t>18-09-2002 00:00:00</t>
  </si>
  <si>
    <t>26867636</t>
  </si>
  <si>
    <t>ПАО "Фортум" (Няганская ГРЭС)</t>
  </si>
  <si>
    <t>7203162698</t>
  </si>
  <si>
    <t>861002001</t>
  </si>
  <si>
    <t>15-07-2011 00:00:00</t>
  </si>
  <si>
    <t>27296398</t>
  </si>
  <si>
    <t>ПАО "Юнипро"</t>
  </si>
  <si>
    <t>8602067092</t>
  </si>
  <si>
    <t>26361281</t>
  </si>
  <si>
    <t>Пойковское муниципальное унитарное предприятие "Управление тепловодоснабжения"</t>
  </si>
  <si>
    <t>8619005930</t>
  </si>
  <si>
    <t>29-11-2002 00:00:00</t>
  </si>
  <si>
    <t>31089149</t>
  </si>
  <si>
    <t>Публичное акционерное общество «Варьеганнефть»</t>
  </si>
  <si>
    <t>8609002880</t>
  </si>
  <si>
    <t>31506221</t>
  </si>
  <si>
    <t>Публичное акционерное общество Нефтегазовая компания «РуссНефть» в зоне деятельности Нижневартовского филиала публичного акционерного общества Нефтегазовая компания «РуссНефть»</t>
  </si>
  <si>
    <t>7717133960</t>
  </si>
  <si>
    <t>860343001</t>
  </si>
  <si>
    <t>26361204</t>
  </si>
  <si>
    <t>СГ МУП "Городские тепловые сети"</t>
  </si>
  <si>
    <t>8602017038</t>
  </si>
  <si>
    <t>26361203</t>
  </si>
  <si>
    <t>СГ МУП "Сургутский  хлебозавод"</t>
  </si>
  <si>
    <t>8602015961</t>
  </si>
  <si>
    <t>26423541</t>
  </si>
  <si>
    <t>Саранпаульское Муниципальное унитарное предприятие жилищно-коммунального хозяйства</t>
  </si>
  <si>
    <t>8613003823</t>
  </si>
  <si>
    <t>30858881</t>
  </si>
  <si>
    <t>Специализированный мостовой Филиал № 8 Акционерного общества «Государственная компания «Северавтодор»</t>
  </si>
  <si>
    <t>861743001</t>
  </si>
  <si>
    <t>26423489</t>
  </si>
  <si>
    <t>Сургутское городское муниципальное унитарное предприятие "Тепловик"</t>
  </si>
  <si>
    <t>8602001408</t>
  </si>
  <si>
    <t>26361300</t>
  </si>
  <si>
    <t>Управление по эксплуатации зданий и сооружений ООО "Газпром Трансгаз Югорск"</t>
  </si>
  <si>
    <t>862202004</t>
  </si>
  <si>
    <t>27240389</t>
  </si>
  <si>
    <t>Управление по эксплуатации зданий и сооружений филиал ООО "Газпром трансгаз Сургут"</t>
  </si>
  <si>
    <t>860243008</t>
  </si>
  <si>
    <t>26360340</t>
  </si>
  <si>
    <t>Урайское УМН Акционерное общество "Транснефть - Сибирь" АК "Транснефть"</t>
  </si>
  <si>
    <t>31158718</t>
  </si>
  <si>
    <t>Филиал Акционерного общества «СибурТюменьГаз» - «Белозерный газоперерабатывающий завод»</t>
  </si>
  <si>
    <t>862043001</t>
  </si>
  <si>
    <t>31158704</t>
  </si>
  <si>
    <t>Филиал Акционерного общества «СибурТюменьГаз» - «Нижневартовский газоперерабатывающий завод»</t>
  </si>
  <si>
    <t>860343004</t>
  </si>
  <si>
    <t>31226997</t>
  </si>
  <si>
    <t>Филиал Акционерного общество «СибурТюменьГаз» - «Южно-Балыкский газоперерабатывающий завод»</t>
  </si>
  <si>
    <t>861243001</t>
  </si>
  <si>
    <t>30796221</t>
  </si>
  <si>
    <t>Филиал ООО «Концессионная Коммунальная Компания» «Лангепасские коммунальные системы»</t>
  </si>
  <si>
    <t>860743001</t>
  </si>
  <si>
    <t>28445228</t>
  </si>
  <si>
    <t>Филиал ООО «Концессионная Коммунальная Компания» «Междуреченские коммунальные системы»</t>
  </si>
  <si>
    <t>861643001</t>
  </si>
  <si>
    <t>20-09-2013 00:00:00</t>
  </si>
  <si>
    <t>26519983</t>
  </si>
  <si>
    <t>Филиал ПАО "ОГК-2"- Сургутская ГРЭС-1</t>
  </si>
  <si>
    <t>2607018122</t>
  </si>
  <si>
    <t>26361260</t>
  </si>
  <si>
    <t>Шеркальское муниципальное предприятие жилищно-коммунального хозяйства муниципального образования сельское поселение Шеркалы</t>
  </si>
  <si>
    <t>8614004724</t>
  </si>
  <si>
    <t>30372247</t>
  </si>
  <si>
    <t>акционерное общество «Генерация»</t>
  </si>
  <si>
    <t>8622021593</t>
  </si>
  <si>
    <t>28816252</t>
  </si>
  <si>
    <t>акционерное общество «Управление теплоснабжения и инженерных сетей»</t>
  </si>
  <si>
    <t>8601058850</t>
  </si>
  <si>
    <t>26423553</t>
  </si>
  <si>
    <t>филиал "Сургутская ГРЭС-2" ПАО "Юнипро"</t>
  </si>
  <si>
    <t>04-03-2004 00:00:00</t>
  </si>
  <si>
    <t>26576128</t>
  </si>
  <si>
    <t>филиал ОАО "РЖД" - Свердловская ж.д. (Сургутская дистанция)</t>
  </si>
  <si>
    <t>860245012</t>
  </si>
  <si>
    <t>WARM</t>
  </si>
  <si>
    <t>28.04.2023</t>
  </si>
  <si>
    <t>01-02/438; 01-02/440; 01-02/439; 01-02/441; 01-02/442</t>
  </si>
  <si>
    <t>628162, г. Белоярский 3 микр. д.27а</t>
  </si>
  <si>
    <t xml:space="preserve"> Кожевников Иван Анатольевич</t>
  </si>
  <si>
    <t>Трофимова Елена Анатольевна, Вахтомин Дмитрий Вячеславович</t>
  </si>
  <si>
    <t>Начальник ПЭО, Начальник ПТО</t>
  </si>
  <si>
    <t>(34670) 2-53-72, 2-13-67</t>
  </si>
  <si>
    <t>info@rsobks.ru</t>
  </si>
  <si>
    <t>Белоярский муниципальный район, Верхнеказымский (71811406);</t>
  </si>
  <si>
    <t>Белоярский муниципальный район, Белоярский (71811151); Белоярский муниципальный район, Полноват (71811415); Белоярский муниципальный район, Казым (71811410); Белоярский муниципальный район, Верхнеказымский (71811406);</t>
  </si>
  <si>
    <t>Производство тепловой энергии. Некомбинированная выработка; Передача. Тепловая энергия; Сбыт. Тепловая энергия</t>
  </si>
  <si>
    <t>Тепловая энергия г.п. Белоярский</t>
  </si>
  <si>
    <t>13.2</t>
  </si>
  <si>
    <t>Тепловая энергия с.п. Полноват</t>
  </si>
  <si>
    <t>13.3</t>
  </si>
  <si>
    <t>Тепловая энергия с.п. Казым</t>
  </si>
  <si>
    <t>13.4</t>
  </si>
  <si>
    <t>Тепловая энергия с. Ванзеват</t>
  </si>
  <si>
    <t>13.5</t>
  </si>
  <si>
    <t>Тепловая энергия с.п. Верхнеказымский</t>
  </si>
  <si>
    <t>2.2</t>
  </si>
  <si>
    <t>4.2</t>
  </si>
  <si>
    <t>5.2</t>
  </si>
  <si>
    <t>6.2</t>
  </si>
  <si>
    <t>7.2</t>
  </si>
  <si>
    <t>2.3</t>
  </si>
  <si>
    <t>4.3</t>
  </si>
  <si>
    <t>5.3</t>
  </si>
  <si>
    <t>6.3</t>
  </si>
  <si>
    <t>7.3</t>
  </si>
  <si>
    <t>2.4</t>
  </si>
  <si>
    <t>4.4</t>
  </si>
  <si>
    <t>5.4</t>
  </si>
  <si>
    <t>6.4</t>
  </si>
  <si>
    <t>7.4</t>
  </si>
  <si>
    <t>2.5</t>
  </si>
  <si>
    <t>4.5</t>
  </si>
  <si>
    <t>5.5</t>
  </si>
  <si>
    <t>6.5</t>
  </si>
  <si>
    <t>7.5</t>
  </si>
  <si>
    <t>30.06.2024</t>
  </si>
  <si>
    <t>О</t>
  </si>
  <si>
    <t>01.07.2024</t>
  </si>
  <si>
    <t>31.12.2024</t>
  </si>
  <si>
    <t>01.01.2025</t>
  </si>
  <si>
    <t>30.06.2025</t>
  </si>
  <si>
    <t>01.07.2025</t>
  </si>
  <si>
    <t>31.12.2025</t>
  </si>
  <si>
    <t>01.01.2026</t>
  </si>
  <si>
    <t>30.06.2026</t>
  </si>
  <si>
    <t>01.07.2026</t>
  </si>
  <si>
    <t>отсутствует</t>
  </si>
  <si>
    <t>положение о закупках</t>
  </si>
  <si>
    <t>единая информационная система ЕИС, сайт</t>
  </si>
  <si>
    <t>https://lk.zakupki.gov.ru/223/clause/private/order-clause/info/common-info.html?clauseInfoId=830815&amp;versioned=true&amp;clauseId=249169</t>
  </si>
  <si>
    <t>https://lk.zakupki.gov.ru/223/clause/private/order-clause/search.html</t>
  </si>
  <si>
    <t>https://lk.zakupki.gov.ru/223/plan/private/plan/info/positions.html?planId=866968&amp;planInfoId=6953788&amp;versioned=&amp;activeTab=4</t>
  </si>
  <si>
    <t>https://portal.eias.ru/Portal/DownloadPage.aspx?type=12&amp;guid=ad4d7e61-34c2-486a-8980-50312f7474e2</t>
  </si>
  <si>
    <t>05.05.2023 15:32:16</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</si>
</sst>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36">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0" fontId="0" fillId="0" borderId="0" xfId="0" applyNumberFormat="1">
      <alignment vertical="top"/>
    </xf>
    <xf numFmtId="0" fontId="74" fillId="0" borderId="0" xfId="54"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49" fontId="0" fillId="8" borderId="5" xfId="53" applyNumberFormat="1" applyFont="1" applyFill="1" applyBorder="1" applyAlignment="1" applyProtection="1">
      <alignment horizontal="left" vertical="center" wrapText="1" indent="1"/>
    </xf>
    <xf numFmtId="49" fontId="0" fillId="9" borderId="5" xfId="52" applyNumberFormat="1" applyFont="1" applyFill="1" applyBorder="1" applyAlignment="1" applyProtection="1">
      <alignment horizontal="center" vertical="center" wrapText="1"/>
      <protection locked="0"/>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0" fontId="74" fillId="0" borderId="0" xfId="54" applyFont="1" applyFill="1" applyBorder="1" applyAlignment="1" applyProtection="1">
      <alignment horizontal="center" vertical="center" wrapText="1"/>
    </xf>
    <xf numFmtId="0" fontId="33" fillId="0" borderId="5" xfId="54"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9" fillId="2" borderId="5" xfId="30" applyNumberFormat="1" applyFill="1" applyBorder="1" applyAlignment="1" applyProtection="1">
      <alignment horizontal="left" vertical="center" wrapText="1"/>
      <protection locked="0"/>
    </xf>
    <xf numFmtId="0" fontId="0" fillId="0" borderId="0" xfId="0" applyNumberFormat="1">
      <alignment vertical="top"/>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16" xfId="53" applyNumberFormat="1" applyFont="1" applyFill="1" applyBorder="1" applyAlignment="1" applyProtection="1">
      <alignment horizontal="left" vertical="center" wrapText="1" indent="1"/>
    </xf>
    <xf numFmtId="14" fontId="6" fillId="8" borderId="28"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0" borderId="5" xfId="0" applyBorder="1">
      <alignment vertical="top"/>
    </xf>
    <xf numFmtId="49" fontId="6"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49" fontId="0" fillId="8" borderId="5" xfId="0" applyFill="1" applyBorder="1" applyProtection="1">
      <alignment vertical="top"/>
    </xf>
    <xf numFmtId="0" fontId="0" fillId="0" borderId="5" xfId="0" applyNumberFormat="1" applyBorder="1" applyAlignment="1">
      <alignment horizontal="center" vertical="center"/>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33" fillId="0" borderId="16" xfId="0" applyNumberFormat="1" applyFont="1" applyBorder="1" applyAlignment="1">
      <alignment horizontal="center" vertical="center" wrapText="1"/>
    </xf>
    <xf numFmtId="0" fontId="0" fillId="0" borderId="28" xfId="0" applyNumberFormat="1" applyBorder="1" applyAlignment="1">
      <alignment horizontal="center" vertical="center" wrapText="1"/>
    </xf>
    <xf numFmtId="49" fontId="0" fillId="0" borderId="28" xfId="0" applyBorder="1" applyAlignment="1">
      <alignment horizontal="center" vertical="center" wrapText="1"/>
    </xf>
    <xf numFmtId="49" fontId="0" fillId="0" borderId="26" xfId="0" applyBorder="1" applyAlignment="1">
      <alignment horizontal="center" vertical="center" wrapText="1"/>
    </xf>
    <xf numFmtId="0" fontId="6" fillId="8" borderId="16" xfId="33" applyNumberFormat="1" applyFont="1" applyFill="1" applyBorder="1" applyAlignment="1" applyProtection="1">
      <alignment horizontal="left" vertical="center" wrapText="1"/>
    </xf>
    <xf numFmtId="0" fontId="6"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33" fillId="0" borderId="0" xfId="54" applyFont="1" applyFill="1" applyBorder="1" applyAlignment="1" applyProtection="1">
      <alignment horizontal="center"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49" fontId="0" fillId="7" borderId="5" xfId="54" applyNumberFormat="1" applyFont="1" applyFill="1" applyBorder="1" applyAlignment="1" applyProtection="1">
      <alignment horizontal="center" vertical="center" wrapText="1"/>
    </xf>
    <xf numFmtId="0" fontId="0" fillId="8" borderId="16" xfId="30" applyNumberFormat="1" applyFont="1" applyFill="1" applyBorder="1" applyAlignment="1" applyProtection="1">
      <alignment horizontal="left" vertical="center" wrapText="1" indent="1"/>
    </xf>
    <xf numFmtId="0" fontId="0" fillId="8" borderId="28" xfId="30" applyNumberFormat="1" applyFont="1" applyFill="1" applyBorder="1" applyAlignment="1" applyProtection="1">
      <alignment horizontal="left" vertical="center" wrapText="1" indent="1"/>
    </xf>
    <xf numFmtId="0" fontId="0" fillId="8" borderId="26"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56</xdr:col>
      <xdr:colOff>38100</xdr:colOff>
      <xdr:row>27</xdr:row>
      <xdr:rowOff>0</xdr:rowOff>
    </xdr:from>
    <xdr:to>
      <xdr:col>56</xdr:col>
      <xdr:colOff>228600</xdr:colOff>
      <xdr:row>27</xdr:row>
      <xdr:rowOff>190500</xdr:rowOff>
    </xdr:to>
    <xdr:grpSp>
      <xdr:nvGrpSpPr>
        <xdr:cNvPr id="4" name="shCalendar" hidden="1"/>
        <xdr:cNvGrpSpPr>
          <a:grpSpLocks/>
        </xdr:cNvGrpSpPr>
      </xdr:nvGrpSpPr>
      <xdr:grpSpPr bwMode="auto">
        <a:xfrm>
          <a:off x="30213300" y="6134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34</xdr:row>
      <xdr:rowOff>0</xdr:rowOff>
    </xdr:from>
    <xdr:ext cx="190500" cy="190500"/>
    <xdr:grpSp>
      <xdr:nvGrpSpPr>
        <xdr:cNvPr id="7" name="shCalendar" hidden="1"/>
        <xdr:cNvGrpSpPr>
          <a:grpSpLocks/>
        </xdr:cNvGrpSpPr>
      </xdr:nvGrpSpPr>
      <xdr:grpSpPr bwMode="auto">
        <a:xfrm>
          <a:off x="8010525" y="76009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45</xdr:row>
      <xdr:rowOff>2</xdr:rowOff>
    </xdr:from>
    <xdr:to>
      <xdr:col>4</xdr:col>
      <xdr:colOff>3343276</xdr:colOff>
      <xdr:row>46</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22" t="s">
        <v>716</v>
      </c>
      <c r="M5" s="1322"/>
      <c r="N5" s="1322"/>
      <c r="O5" s="1322"/>
      <c r="P5" s="1322"/>
      <c r="Q5" s="1322"/>
      <c r="R5" s="1322"/>
      <c r="S5" s="1322"/>
      <c r="T5" s="1322"/>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0"/>
      <c r="M7" s="1046"/>
      <c r="O7" s="1298"/>
      <c r="P7" s="1298"/>
      <c r="Q7" s="1298"/>
      <c r="R7" s="1298"/>
      <c r="S7" s="1298"/>
      <c r="T7" s="1298"/>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28.04.2023</v>
      </c>
      <c r="P8" s="1299"/>
      <c r="Q8" s="1299"/>
      <c r="R8" s="1299"/>
      <c r="S8" s="1299"/>
      <c r="T8" s="1299"/>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01-02/438; 01-02/440; 01-02/439; 01-02/441; 01-02/442</v>
      </c>
      <c r="P9" s="1299"/>
      <c r="Q9" s="1299"/>
      <c r="R9" s="1299"/>
      <c r="S9" s="1299"/>
      <c r="T9" s="1299"/>
      <c r="U9" s="551"/>
      <c r="V9" s="551"/>
      <c r="W9" s="489"/>
      <c r="X9" s="559"/>
      <c r="Y9" s="559"/>
      <c r="Z9" s="559"/>
      <c r="AA9" s="559"/>
      <c r="AB9" s="559"/>
      <c r="AC9" s="559"/>
    </row>
    <row r="10" spans="1:29" s="746" customFormat="1" ht="5.25" hidden="1">
      <c r="A10" s="1121"/>
      <c r="B10" s="1121"/>
      <c r="C10" s="1121"/>
      <c r="D10" s="1121"/>
      <c r="E10" s="1121"/>
      <c r="F10" s="1121"/>
      <c r="G10" s="1121"/>
      <c r="H10" s="1121"/>
      <c r="L10" s="1170"/>
      <c r="M10" s="1046"/>
      <c r="O10" s="1298"/>
      <c r="P10" s="1298"/>
      <c r="Q10" s="1298"/>
      <c r="R10" s="1298"/>
      <c r="S10" s="1298"/>
      <c r="T10" s="1298"/>
      <c r="U10" s="780"/>
      <c r="V10" s="780"/>
      <c r="X10" s="1121"/>
      <c r="Y10" s="1121"/>
      <c r="Z10" s="1121"/>
      <c r="AA10" s="1121"/>
      <c r="AB10" s="1121"/>
    </row>
    <row r="11" spans="1:29" s="539" customFormat="1" ht="11.25" hidden="1">
      <c r="A11" s="559"/>
      <c r="B11" s="559"/>
      <c r="C11" s="559"/>
      <c r="D11" s="559"/>
      <c r="E11" s="559"/>
      <c r="F11" s="559"/>
      <c r="G11" s="559"/>
      <c r="H11" s="559"/>
      <c r="L11" s="1323"/>
      <c r="M11" s="1323"/>
      <c r="N11" s="536"/>
      <c r="O11" s="551"/>
      <c r="P11" s="551"/>
      <c r="Q11" s="551"/>
      <c r="R11" s="551"/>
      <c r="S11" s="551"/>
      <c r="T11" s="551"/>
      <c r="U11" s="557" t="s">
        <v>371</v>
      </c>
      <c r="X11" s="559"/>
      <c r="Y11" s="559"/>
      <c r="Z11" s="559"/>
      <c r="AA11" s="559"/>
      <c r="AB11" s="559"/>
      <c r="AC11" s="559"/>
    </row>
    <row r="12" spans="1:29">
      <c r="J12" s="499"/>
      <c r="K12" s="499"/>
      <c r="L12" s="494"/>
      <c r="M12" s="494"/>
      <c r="N12" s="472"/>
      <c r="O12" s="1300"/>
      <c r="P12" s="1300"/>
      <c r="Q12" s="1300"/>
      <c r="R12" s="1300"/>
      <c r="S12" s="1300"/>
      <c r="T12" s="1300"/>
      <c r="U12" s="1300"/>
    </row>
    <row r="13" spans="1:29">
      <c r="J13" s="499"/>
      <c r="K13" s="499"/>
      <c r="L13" s="1237" t="s">
        <v>445</v>
      </c>
      <c r="M13" s="1237"/>
      <c r="N13" s="1237"/>
      <c r="O13" s="1237"/>
      <c r="P13" s="1237"/>
      <c r="Q13" s="1237"/>
      <c r="R13" s="1237"/>
      <c r="S13" s="1237"/>
      <c r="T13" s="1237"/>
      <c r="U13" s="1237"/>
      <c r="V13" s="1237"/>
      <c r="W13" s="1237" t="s">
        <v>446</v>
      </c>
    </row>
    <row r="14" spans="1:29" ht="14.25" customHeight="1">
      <c r="J14" s="499"/>
      <c r="K14" s="499"/>
      <c r="L14" s="1306" t="s">
        <v>91</v>
      </c>
      <c r="M14" s="1306" t="s">
        <v>601</v>
      </c>
      <c r="N14" s="630"/>
      <c r="O14" s="1307" t="s">
        <v>603</v>
      </c>
      <c r="P14" s="1308"/>
      <c r="Q14" s="1308"/>
      <c r="R14" s="1308"/>
      <c r="S14" s="1308"/>
      <c r="T14" s="1309"/>
      <c r="U14" s="1317" t="s">
        <v>339</v>
      </c>
      <c r="V14" s="1303" t="s">
        <v>274</v>
      </c>
      <c r="W14" s="1237"/>
    </row>
    <row r="15" spans="1:29" ht="14.25" customHeight="1">
      <c r="J15" s="499"/>
      <c r="K15" s="499"/>
      <c r="L15" s="1306"/>
      <c r="M15" s="1306"/>
      <c r="N15" s="631"/>
      <c r="O15" s="1312" t="s">
        <v>577</v>
      </c>
      <c r="P15" s="1310" t="s">
        <v>270</v>
      </c>
      <c r="Q15" s="1311"/>
      <c r="R15" s="1314" t="s">
        <v>614</v>
      </c>
      <c r="S15" s="1315"/>
      <c r="T15" s="1316"/>
      <c r="U15" s="1318"/>
      <c r="V15" s="1304"/>
      <c r="W15" s="1237"/>
    </row>
    <row r="16" spans="1:29" ht="33.75" customHeight="1">
      <c r="J16" s="499"/>
      <c r="K16" s="499"/>
      <c r="L16" s="1306"/>
      <c r="M16" s="1306"/>
      <c r="N16" s="632"/>
      <c r="O16" s="1313"/>
      <c r="P16" s="505" t="s">
        <v>578</v>
      </c>
      <c r="Q16" s="505" t="s">
        <v>6</v>
      </c>
      <c r="R16" s="506" t="s">
        <v>273</v>
      </c>
      <c r="S16" s="1301" t="s">
        <v>272</v>
      </c>
      <c r="T16" s="1302"/>
      <c r="U16" s="1319"/>
      <c r="V16" s="1305"/>
      <c r="W16" s="1237"/>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24">
        <f ca="1">OFFSET(S17,0,-1)+1</f>
        <v>7</v>
      </c>
      <c r="T17" s="1324"/>
      <c r="U17" s="617">
        <f ca="1">OFFSET(U17,0,-2)+1</f>
        <v>8</v>
      </c>
      <c r="V17" s="618">
        <f ca="1">OFFSET(V17,0,-1)</f>
        <v>8</v>
      </c>
      <c r="W17" s="617">
        <f ca="1">OFFSET(W17,0,-1)+1</f>
        <v>9</v>
      </c>
    </row>
    <row r="18" spans="1:29" ht="22.5">
      <c r="A18" s="1325">
        <v>1</v>
      </c>
      <c r="B18" s="813"/>
      <c r="C18" s="813"/>
      <c r="D18" s="813"/>
      <c r="E18" s="814"/>
      <c r="F18" s="815"/>
      <c r="G18" s="815"/>
      <c r="H18" s="815"/>
      <c r="I18" s="816"/>
      <c r="J18" s="811"/>
      <c r="K18" s="818"/>
      <c r="L18" s="562">
        <f>mergeValue(A18)</f>
        <v>1</v>
      </c>
      <c r="M18" s="610" t="s">
        <v>19</v>
      </c>
      <c r="N18" s="615"/>
      <c r="O18" s="1326"/>
      <c r="P18" s="1326"/>
      <c r="Q18" s="1326"/>
      <c r="R18" s="1326"/>
      <c r="S18" s="1326"/>
      <c r="T18" s="1326"/>
      <c r="U18" s="1326"/>
      <c r="V18" s="1326"/>
      <c r="W18" s="1129" t="s">
        <v>717</v>
      </c>
      <c r="Y18" s="558"/>
      <c r="Z18" s="558" t="str">
        <f t="shared" ref="Z18:Z31" si="0">IF(M18="","",M18 )</f>
        <v>Наименование тарифа</v>
      </c>
      <c r="AA18" s="558"/>
      <c r="AB18" s="558"/>
      <c r="AC18" s="558"/>
    </row>
    <row r="19" spans="1:29" ht="22.5">
      <c r="A19" s="1325"/>
      <c r="B19" s="1325">
        <v>1</v>
      </c>
      <c r="C19" s="813"/>
      <c r="D19" s="813"/>
      <c r="E19" s="815"/>
      <c r="F19" s="815"/>
      <c r="G19" s="815"/>
      <c r="H19" s="815"/>
      <c r="I19" s="810"/>
      <c r="J19" s="809"/>
      <c r="K19" s="812"/>
      <c r="L19" s="562" t="str">
        <f>mergeValue(A19) &amp;"."&amp; mergeValue(B19)</f>
        <v>1.1</v>
      </c>
      <c r="M19" s="516" t="s">
        <v>15</v>
      </c>
      <c r="N19" s="615"/>
      <c r="O19" s="1326"/>
      <c r="P19" s="1326"/>
      <c r="Q19" s="1326"/>
      <c r="R19" s="1326"/>
      <c r="S19" s="1326"/>
      <c r="T19" s="1326"/>
      <c r="U19" s="1326"/>
      <c r="V19" s="1326"/>
      <c r="W19" s="1129" t="s">
        <v>459</v>
      </c>
      <c r="Y19" s="558"/>
      <c r="Z19" s="558" t="str">
        <f t="shared" si="0"/>
        <v>Территория действия тарифа</v>
      </c>
      <c r="AA19" s="558"/>
      <c r="AB19" s="558"/>
      <c r="AC19" s="558"/>
    </row>
    <row r="20" spans="1:29" ht="22.5">
      <c r="A20" s="1325"/>
      <c r="B20" s="1325"/>
      <c r="C20" s="1325">
        <v>1</v>
      </c>
      <c r="D20" s="813"/>
      <c r="E20" s="815"/>
      <c r="F20" s="815"/>
      <c r="G20" s="815"/>
      <c r="H20" s="815"/>
      <c r="I20" s="817"/>
      <c r="J20" s="809"/>
      <c r="K20" s="812"/>
      <c r="L20" s="562" t="str">
        <f>mergeValue(A20) &amp;"."&amp; mergeValue(B20)&amp;"."&amp; mergeValue(C20)</f>
        <v>1.1.1</v>
      </c>
      <c r="M20" s="517" t="s">
        <v>7</v>
      </c>
      <c r="N20" s="615"/>
      <c r="O20" s="1326"/>
      <c r="P20" s="1326"/>
      <c r="Q20" s="1326"/>
      <c r="R20" s="1326"/>
      <c r="S20" s="1326"/>
      <c r="T20" s="1326"/>
      <c r="U20" s="1326"/>
      <c r="V20" s="1326"/>
      <c r="W20" s="1129" t="s">
        <v>599</v>
      </c>
      <c r="Y20" s="558"/>
      <c r="Z20" s="558" t="str">
        <f t="shared" si="0"/>
        <v xml:space="preserve">Наименование системы теплоснабжения </v>
      </c>
      <c r="AA20" s="558"/>
      <c r="AB20" s="558"/>
      <c r="AC20" s="558"/>
    </row>
    <row r="21" spans="1:29" ht="22.5">
      <c r="A21" s="1325"/>
      <c r="B21" s="1325"/>
      <c r="C21" s="1325"/>
      <c r="D21" s="1325">
        <v>1</v>
      </c>
      <c r="E21" s="815"/>
      <c r="F21" s="815"/>
      <c r="G21" s="815"/>
      <c r="H21" s="815"/>
      <c r="I21" s="817"/>
      <c r="J21" s="809"/>
      <c r="K21" s="812"/>
      <c r="L21" s="562" t="str">
        <f>mergeValue(A21) &amp;"."&amp; mergeValue(B21)&amp;"."&amp; mergeValue(C21)&amp;"."&amp; mergeValue(D21)</f>
        <v>1.1.1.1</v>
      </c>
      <c r="M21" s="518" t="s">
        <v>21</v>
      </c>
      <c r="N21" s="615"/>
      <c r="O21" s="1326"/>
      <c r="P21" s="1326"/>
      <c r="Q21" s="1326"/>
      <c r="R21" s="1326"/>
      <c r="S21" s="1326"/>
      <c r="T21" s="1326"/>
      <c r="U21" s="1326"/>
      <c r="V21" s="1326"/>
      <c r="W21" s="1129" t="s">
        <v>600</v>
      </c>
      <c r="Y21" s="558"/>
      <c r="Z21" s="558" t="str">
        <f t="shared" si="0"/>
        <v xml:space="preserve">Источник тепловой энергии  </v>
      </c>
      <c r="AA21" s="558"/>
      <c r="AB21" s="558"/>
      <c r="AC21" s="558"/>
    </row>
    <row r="22" spans="1:29" ht="78.75">
      <c r="A22" s="1325"/>
      <c r="B22" s="1325"/>
      <c r="C22" s="1325"/>
      <c r="D22" s="1325"/>
      <c r="E22" s="1325">
        <v>1</v>
      </c>
      <c r="F22" s="815"/>
      <c r="G22" s="815"/>
      <c r="H22" s="813">
        <v>1</v>
      </c>
      <c r="I22" s="1325">
        <v>1</v>
      </c>
      <c r="J22" s="815"/>
      <c r="K22" s="820"/>
      <c r="L22" s="562" t="str">
        <f>mergeValue(A22) &amp;"."&amp; mergeValue(B22)&amp;"."&amp; mergeValue(C22)&amp;"."&amp; mergeValue(D22)&amp;"."&amp; mergeValue(E22)</f>
        <v>1.1.1.1.1</v>
      </c>
      <c r="M22" s="524" t="s">
        <v>8</v>
      </c>
      <c r="N22" s="615"/>
      <c r="O22" s="1327"/>
      <c r="P22" s="1327"/>
      <c r="Q22" s="1327"/>
      <c r="R22" s="1327"/>
      <c r="S22" s="1327"/>
      <c r="T22" s="1327"/>
      <c r="U22" s="1327"/>
      <c r="V22" s="1327"/>
      <c r="W22" s="1129" t="s">
        <v>718</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25"/>
      <c r="B23" s="1325"/>
      <c r="C23" s="1325"/>
      <c r="D23" s="1325"/>
      <c r="E23" s="1325"/>
      <c r="F23" s="1325">
        <v>1</v>
      </c>
      <c r="G23" s="813"/>
      <c r="H23" s="813"/>
      <c r="I23" s="1325"/>
      <c r="J23" s="1325">
        <v>1</v>
      </c>
      <c r="K23" s="821"/>
      <c r="L23" s="562" t="str">
        <f>mergeValue(A23) &amp;"."&amp; mergeValue(B23)&amp;"."&amp; mergeValue(C23)&amp;"."&amp; mergeValue(D23)&amp;"."&amp; mergeValue(E23)&amp;"."&amp; mergeValue(F23)</f>
        <v>1.1.1.1.1.1</v>
      </c>
      <c r="M23" s="525" t="s">
        <v>9</v>
      </c>
      <c r="N23" s="615"/>
      <c r="O23" s="1328"/>
      <c r="P23" s="1329"/>
      <c r="Q23" s="1329"/>
      <c r="R23" s="1329"/>
      <c r="S23" s="1329"/>
      <c r="T23" s="1329"/>
      <c r="U23" s="1329"/>
      <c r="V23" s="1330"/>
      <c r="W23" s="1129" t="s">
        <v>719</v>
      </c>
      <c r="Y23" s="558"/>
      <c r="Z23" s="558" t="str">
        <f t="shared" si="0"/>
        <v>Группа потребителей</v>
      </c>
      <c r="AA23" s="558"/>
      <c r="AB23" s="558"/>
      <c r="AC23" s="558"/>
    </row>
    <row r="24" spans="1:29" ht="122.1" customHeight="1">
      <c r="A24" s="1325"/>
      <c r="B24" s="1325"/>
      <c r="C24" s="1325"/>
      <c r="D24" s="1325"/>
      <c r="E24" s="1325"/>
      <c r="F24" s="1325"/>
      <c r="G24" s="813">
        <v>1</v>
      </c>
      <c r="H24" s="813"/>
      <c r="I24" s="1325"/>
      <c r="J24" s="1325"/>
      <c r="K24" s="821">
        <v>1</v>
      </c>
      <c r="L24" s="562" t="str">
        <f>mergeValue(A24) &amp;"."&amp; mergeValue(B24)&amp;"."&amp; mergeValue(C24)&amp;"."&amp; mergeValue(D24)&amp;"."&amp; mergeValue(E24)&amp;"."&amp; mergeValue(F24)&amp;"."&amp; mergeValue(G24)</f>
        <v>1.1.1.1.1.1.1</v>
      </c>
      <c r="M24" s="1088"/>
      <c r="N24" s="615"/>
      <c r="O24" s="532"/>
      <c r="P24" s="532"/>
      <c r="Q24" s="1040"/>
      <c r="R24" s="1320"/>
      <c r="S24" s="1321" t="s">
        <v>83</v>
      </c>
      <c r="T24" s="1320"/>
      <c r="U24" s="1321" t="s">
        <v>84</v>
      </c>
      <c r="V24" s="532"/>
      <c r="W24" s="1295" t="s">
        <v>720</v>
      </c>
      <c r="X24" s="554" t="str">
        <f>strCheckDate(O25:V25)</f>
        <v/>
      </c>
      <c r="Y24" s="558"/>
      <c r="Z24" s="558" t="str">
        <f t="shared" si="0"/>
        <v/>
      </c>
      <c r="AA24" s="558"/>
      <c r="AB24" s="558"/>
      <c r="AC24" s="558"/>
    </row>
    <row r="25" spans="1:29" ht="11.25" hidden="1">
      <c r="A25" s="1325"/>
      <c r="B25" s="1325"/>
      <c r="C25" s="1325"/>
      <c r="D25" s="1325"/>
      <c r="E25" s="1325"/>
      <c r="F25" s="1325"/>
      <c r="G25" s="813"/>
      <c r="H25" s="813"/>
      <c r="I25" s="1325"/>
      <c r="J25" s="1325"/>
      <c r="K25" s="821"/>
      <c r="L25" s="569"/>
      <c r="M25" s="615"/>
      <c r="N25" s="615"/>
      <c r="O25" s="532"/>
      <c r="P25" s="532"/>
      <c r="Q25" s="553" t="str">
        <f>R24 &amp; "-" &amp; T24</f>
        <v>-</v>
      </c>
      <c r="R25" s="1320"/>
      <c r="S25" s="1321"/>
      <c r="T25" s="1320"/>
      <c r="U25" s="1321"/>
      <c r="V25" s="532"/>
      <c r="W25" s="1296"/>
      <c r="Y25" s="558"/>
      <c r="Z25" s="558" t="str">
        <f t="shared" si="0"/>
        <v/>
      </c>
      <c r="AA25" s="558"/>
      <c r="AB25" s="558"/>
      <c r="AC25" s="558"/>
    </row>
    <row r="26" spans="1:29" ht="15" customHeight="1">
      <c r="A26" s="1325"/>
      <c r="B26" s="1325"/>
      <c r="C26" s="1325"/>
      <c r="D26" s="1325"/>
      <c r="E26" s="1325"/>
      <c r="F26" s="1325"/>
      <c r="G26" s="815"/>
      <c r="H26" s="813"/>
      <c r="I26" s="1325"/>
      <c r="J26" s="1325"/>
      <c r="K26" s="820"/>
      <c r="L26" s="508"/>
      <c r="M26" s="527" t="s">
        <v>24</v>
      </c>
      <c r="N26" s="534"/>
      <c r="O26" s="534"/>
      <c r="P26" s="534"/>
      <c r="Q26" s="534"/>
      <c r="R26" s="534"/>
      <c r="S26" s="534"/>
      <c r="T26" s="534"/>
      <c r="U26" s="534"/>
      <c r="V26" s="530"/>
      <c r="W26" s="1297"/>
      <c r="Y26" s="558"/>
      <c r="Z26" s="558" t="str">
        <f t="shared" si="0"/>
        <v>Добавить вид теплоносителя (параметры теплоносителя)</v>
      </c>
      <c r="AA26" s="558"/>
      <c r="AB26" s="558"/>
      <c r="AC26" s="558"/>
    </row>
    <row r="27" spans="1:29" ht="15" customHeight="1">
      <c r="A27" s="1325"/>
      <c r="B27" s="1325"/>
      <c r="C27" s="1325"/>
      <c r="D27" s="1325"/>
      <c r="E27" s="1325"/>
      <c r="F27" s="815"/>
      <c r="G27" s="815"/>
      <c r="H27" s="813"/>
      <c r="I27" s="1325"/>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25"/>
      <c r="B28" s="1325"/>
      <c r="C28" s="1325"/>
      <c r="D28" s="1325"/>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25"/>
      <c r="B29" s="1325"/>
      <c r="C29" s="1325"/>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25"/>
      <c r="B30" s="1325"/>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25"/>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88" t="s">
        <v>721</v>
      </c>
      <c r="N34" s="1288"/>
      <c r="O34" s="1288"/>
      <c r="P34" s="1288"/>
      <c r="Q34" s="1288"/>
      <c r="R34" s="1288"/>
      <c r="S34" s="1288"/>
      <c r="T34" s="1288"/>
      <c r="U34" s="1288"/>
      <c r="V34" s="1288"/>
      <c r="W34" s="1288"/>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54"/>
  <sheetViews>
    <sheetView showGridLines="0" topLeftCell="E1" zoomScaleNormal="100" workbookViewId="0">
      <selection activeCell="G64" sqref="G64"/>
    </sheetView>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89" t="s">
        <v>470</v>
      </c>
      <c r="G2" s="1290"/>
      <c r="H2" s="1291"/>
      <c r="I2" s="757"/>
    </row>
    <row r="3" spans="1:20" ht="3" customHeight="1"/>
    <row r="4" spans="1:20" s="955" customFormat="1" ht="11.25">
      <c r="A4" s="961"/>
      <c r="B4" s="961"/>
      <c r="C4" s="961"/>
      <c r="D4" s="961"/>
      <c r="F4" s="1237" t="s">
        <v>445</v>
      </c>
      <c r="G4" s="1237"/>
      <c r="H4" s="1237"/>
      <c r="I4" s="1292"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92"/>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03.05.2023</v>
      </c>
      <c r="I7" s="767" t="s">
        <v>472</v>
      </c>
      <c r="J7" s="584"/>
      <c r="K7" s="961"/>
      <c r="L7" s="961"/>
      <c r="M7" s="961"/>
      <c r="N7" s="961"/>
      <c r="O7" s="961"/>
      <c r="P7" s="961"/>
      <c r="Q7" s="961"/>
      <c r="R7" s="961"/>
      <c r="S7" s="961"/>
      <c r="T7" s="961"/>
    </row>
    <row r="8" spans="1:20" s="955" customFormat="1" ht="45">
      <c r="A8" s="1293">
        <v>1</v>
      </c>
      <c r="B8" s="961"/>
      <c r="C8" s="961"/>
      <c r="D8" s="961"/>
      <c r="F8" s="977" t="str">
        <f>"2." &amp;mergeValue(A8)</f>
        <v>2.1</v>
      </c>
      <c r="G8" s="766" t="s">
        <v>473</v>
      </c>
      <c r="H8" s="975" t="str">
        <f>IF('Перечень тарифов'!R21="","наименование отсутствует","" &amp; 'Перечень тарифов'!R21 &amp; "")</f>
        <v>наименование отсутствует</v>
      </c>
      <c r="I8" s="767" t="s">
        <v>567</v>
      </c>
      <c r="J8" s="584"/>
      <c r="K8" s="961"/>
      <c r="L8" s="961"/>
      <c r="M8" s="961"/>
      <c r="N8" s="961"/>
      <c r="O8" s="961"/>
      <c r="P8" s="961"/>
      <c r="Q8" s="961"/>
      <c r="R8" s="961"/>
      <c r="S8" s="961"/>
      <c r="T8" s="961"/>
    </row>
    <row r="9" spans="1:20" s="955" customFormat="1" ht="22.5">
      <c r="A9" s="1293"/>
      <c r="B9" s="961"/>
      <c r="C9" s="961"/>
      <c r="D9" s="961"/>
      <c r="F9" s="977" t="str">
        <f>"3." &amp;mergeValue(A9)</f>
        <v>3.1</v>
      </c>
      <c r="G9" s="766" t="s">
        <v>474</v>
      </c>
      <c r="H9" s="97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767" t="s">
        <v>565</v>
      </c>
      <c r="J9" s="584"/>
      <c r="K9" s="961"/>
      <c r="L9" s="961"/>
      <c r="M9" s="961"/>
      <c r="N9" s="961"/>
      <c r="O9" s="961"/>
      <c r="P9" s="961"/>
      <c r="Q9" s="961"/>
      <c r="R9" s="961"/>
      <c r="S9" s="961"/>
      <c r="T9" s="961"/>
    </row>
    <row r="10" spans="1:20" s="955" customFormat="1" ht="22.5">
      <c r="A10" s="1293"/>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93"/>
      <c r="B11" s="1293">
        <v>1</v>
      </c>
      <c r="C11" s="971"/>
      <c r="D11" s="971"/>
      <c r="F11" s="977" t="str">
        <f>"4."&amp;mergeValue(A11) &amp;"."&amp;mergeValue(B11)</f>
        <v>4.1.1</v>
      </c>
      <c r="G11" s="778" t="s">
        <v>569</v>
      </c>
      <c r="H11" s="975" t="str">
        <f>IF(region_name="","",region_name)</f>
        <v>Ханты-Мансийский автономный округ</v>
      </c>
      <c r="I11" s="767" t="s">
        <v>478</v>
      </c>
      <c r="J11" s="584"/>
      <c r="K11" s="961"/>
      <c r="L11" s="961"/>
      <c r="M11" s="961"/>
      <c r="N11" s="961"/>
      <c r="O11" s="961"/>
      <c r="P11" s="961"/>
      <c r="Q11" s="961"/>
      <c r="R11" s="961"/>
      <c r="S11" s="961"/>
      <c r="T11" s="961"/>
    </row>
    <row r="12" spans="1:20" s="955" customFormat="1" ht="22.5">
      <c r="A12" s="1293"/>
      <c r="B12" s="1293"/>
      <c r="C12" s="1293">
        <v>1</v>
      </c>
      <c r="D12" s="971"/>
      <c r="F12" s="977" t="str">
        <f>"4."&amp;mergeValue(A12) &amp;"."&amp;mergeValue(B12)&amp;"."&amp;mergeValue(C12)</f>
        <v>4.1.1.1</v>
      </c>
      <c r="G12" s="768" t="s">
        <v>476</v>
      </c>
      <c r="H12" s="975" t="str">
        <f>IF(Территории!H13="","","" &amp; Территории!H13 &amp; "")</f>
        <v>Белоярский муниципальный район</v>
      </c>
      <c r="I12" s="767" t="s">
        <v>479</v>
      </c>
      <c r="J12" s="584"/>
      <c r="K12" s="961"/>
      <c r="L12" s="961"/>
      <c r="M12" s="961"/>
      <c r="N12" s="961"/>
      <c r="O12" s="961"/>
      <c r="P12" s="961"/>
      <c r="Q12" s="961"/>
      <c r="R12" s="961"/>
      <c r="S12" s="961"/>
      <c r="T12" s="961"/>
    </row>
    <row r="13" spans="1:20" s="955" customFormat="1" ht="18.75">
      <c r="A13" s="1293"/>
      <c r="B13" s="1293"/>
      <c r="C13" s="1293"/>
      <c r="D13" s="971">
        <v>1</v>
      </c>
      <c r="F13" s="977" t="str">
        <f>"4."&amp;mergeValue(A13) &amp;"."&amp;mergeValue(B13)&amp;"."&amp;mergeValue(C13)&amp;"."&amp;mergeValue(D13)</f>
        <v>4.1.1.1.1</v>
      </c>
      <c r="G13" s="769" t="s">
        <v>477</v>
      </c>
      <c r="H13" s="975" t="str">
        <f>IF(Территории!R14="","","" &amp; Территории!R14 &amp; "")</f>
        <v>Белоярский (71811151)</v>
      </c>
      <c r="I13" s="1294" t="s">
        <v>568</v>
      </c>
      <c r="J13" s="584"/>
      <c r="K13" s="961"/>
      <c r="L13" s="961"/>
      <c r="M13" s="961"/>
      <c r="N13" s="961"/>
      <c r="O13" s="961"/>
      <c r="P13" s="961"/>
      <c r="Q13" s="961"/>
      <c r="R13" s="961"/>
      <c r="S13" s="961"/>
      <c r="T13" s="961"/>
    </row>
    <row r="14" spans="1:20" s="1096" customFormat="1" ht="18.75">
      <c r="A14" s="1293"/>
      <c r="B14" s="1293"/>
      <c r="C14" s="1293"/>
      <c r="D14" s="1182">
        <v>2</v>
      </c>
      <c r="F14" s="1123" t="str">
        <f>"4."&amp;mergeValue(A14) &amp;"."&amp;mergeValue(B14)&amp;"."&amp;mergeValue(C14)&amp;"."&amp;mergeValue(D14)</f>
        <v>4.1.1.1.2</v>
      </c>
      <c r="G14" s="1135" t="s">
        <v>477</v>
      </c>
      <c r="H14" s="1184" t="str">
        <f>IF(Территории!R15="","","" &amp; Территории!R15 &amp; "")</f>
        <v>Полноват (71811415)</v>
      </c>
      <c r="I14" s="1294"/>
      <c r="J14" s="1122"/>
      <c r="K14" s="1101"/>
      <c r="L14" s="1101"/>
      <c r="M14" s="1101"/>
      <c r="N14" s="1101"/>
      <c r="O14" s="1101"/>
      <c r="P14" s="1101"/>
      <c r="Q14" s="1101"/>
      <c r="R14" s="1101"/>
      <c r="S14" s="1101"/>
      <c r="T14" s="1101"/>
    </row>
    <row r="15" spans="1:20" s="1096" customFormat="1" ht="18.75">
      <c r="A15" s="1293"/>
      <c r="B15" s="1293"/>
      <c r="C15" s="1293"/>
      <c r="D15" s="1182">
        <v>3</v>
      </c>
      <c r="F15" s="1123" t="str">
        <f>"4."&amp;mergeValue(A15) &amp;"."&amp;mergeValue(B15)&amp;"."&amp;mergeValue(C15)&amp;"."&amp;mergeValue(D15)</f>
        <v>4.1.1.1.3</v>
      </c>
      <c r="G15" s="1135" t="s">
        <v>477</v>
      </c>
      <c r="H15" s="1184" t="str">
        <f>IF(Территории!R16="","","" &amp; Территории!R16 &amp; "")</f>
        <v>Казым (71811410)</v>
      </c>
      <c r="I15" s="1294"/>
      <c r="J15" s="1122"/>
      <c r="K15" s="1101"/>
      <c r="L15" s="1101"/>
      <c r="M15" s="1101"/>
      <c r="N15" s="1101"/>
      <c r="O15" s="1101"/>
      <c r="P15" s="1101"/>
      <c r="Q15" s="1101"/>
      <c r="R15" s="1101"/>
      <c r="S15" s="1101"/>
      <c r="T15" s="1101"/>
    </row>
    <row r="16" spans="1:20" s="1096" customFormat="1" ht="18.75">
      <c r="A16" s="1293"/>
      <c r="B16" s="1293"/>
      <c r="C16" s="1293"/>
      <c r="D16" s="1182">
        <v>4</v>
      </c>
      <c r="F16" s="1123" t="str">
        <f>"4."&amp;mergeValue(A16) &amp;"."&amp;mergeValue(B16)&amp;"."&amp;mergeValue(C16)&amp;"."&amp;mergeValue(D16)</f>
        <v>4.1.1.1.4</v>
      </c>
      <c r="G16" s="1135" t="s">
        <v>477</v>
      </c>
      <c r="H16" s="1184" t="str">
        <f>IF(Территории!R17="","","" &amp; Территории!R17 &amp; "")</f>
        <v>Верхнеказымский (71811406)</v>
      </c>
      <c r="I16" s="1294"/>
      <c r="J16" s="1122"/>
      <c r="K16" s="1101"/>
      <c r="L16" s="1101"/>
      <c r="M16" s="1101"/>
      <c r="N16" s="1101"/>
      <c r="O16" s="1101"/>
      <c r="P16" s="1101"/>
      <c r="Q16" s="1101"/>
      <c r="R16" s="1101"/>
      <c r="S16" s="1101"/>
      <c r="T16" s="1101"/>
    </row>
    <row r="17" spans="1:20" s="1096" customFormat="1" ht="45">
      <c r="A17" s="1293">
        <v>2</v>
      </c>
      <c r="B17" s="1101"/>
      <c r="C17" s="1101"/>
      <c r="D17" s="1101"/>
      <c r="F17" s="1123" t="str">
        <f>"2." &amp;mergeValue(A17)</f>
        <v>2.2</v>
      </c>
      <c r="G17" s="1132" t="s">
        <v>473</v>
      </c>
      <c r="H17" s="1184" t="str">
        <f>IF('Перечень тарифов'!R25="","наименование отсутствует","" &amp; 'Перечень тарифов'!R25 &amp; "")</f>
        <v>наименование отсутствует</v>
      </c>
      <c r="I17" s="1097" t="s">
        <v>567</v>
      </c>
      <c r="J17" s="1122"/>
      <c r="K17" s="1101"/>
      <c r="L17" s="1101"/>
      <c r="M17" s="1101"/>
      <c r="N17" s="1101"/>
      <c r="O17" s="1101"/>
      <c r="P17" s="1101"/>
      <c r="Q17" s="1101"/>
      <c r="R17" s="1101"/>
      <c r="S17" s="1101"/>
      <c r="T17" s="1101"/>
    </row>
    <row r="18" spans="1:20" s="1096" customFormat="1" ht="22.5">
      <c r="A18" s="1293"/>
      <c r="B18" s="1101"/>
      <c r="C18" s="1101"/>
      <c r="D18" s="1101"/>
      <c r="F18" s="1123" t="str">
        <f>"3." &amp;mergeValue(A18)</f>
        <v>3.2</v>
      </c>
      <c r="G18" s="1132" t="s">
        <v>474</v>
      </c>
      <c r="H18" s="1184"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8" s="1097" t="s">
        <v>565</v>
      </c>
      <c r="J18" s="1122"/>
      <c r="K18" s="1101"/>
      <c r="L18" s="1101"/>
      <c r="M18" s="1101"/>
      <c r="N18" s="1101"/>
      <c r="O18" s="1101"/>
      <c r="P18" s="1101"/>
      <c r="Q18" s="1101"/>
      <c r="R18" s="1101"/>
      <c r="S18" s="1101"/>
      <c r="T18" s="1101"/>
    </row>
    <row r="19" spans="1:20" s="1096" customFormat="1" ht="22.5">
      <c r="A19" s="1293"/>
      <c r="B19" s="1101"/>
      <c r="C19" s="1101"/>
      <c r="D19" s="1101"/>
      <c r="F19" s="1123" t="str">
        <f>"4."&amp;mergeValue(A19)</f>
        <v>4.2</v>
      </c>
      <c r="G19" s="1132" t="s">
        <v>475</v>
      </c>
      <c r="H19" s="1188" t="s">
        <v>449</v>
      </c>
      <c r="I19" s="1097"/>
      <c r="J19" s="1122"/>
      <c r="K19" s="1101"/>
      <c r="L19" s="1101"/>
      <c r="M19" s="1101"/>
      <c r="N19" s="1101"/>
      <c r="O19" s="1101"/>
      <c r="P19" s="1101"/>
      <c r="Q19" s="1101"/>
      <c r="R19" s="1101"/>
      <c r="S19" s="1101"/>
      <c r="T19" s="1101"/>
    </row>
    <row r="20" spans="1:20" s="1096" customFormat="1" ht="18.75">
      <c r="A20" s="1293"/>
      <c r="B20" s="1293">
        <v>1</v>
      </c>
      <c r="C20" s="1182"/>
      <c r="D20" s="1182"/>
      <c r="F20" s="1123" t="str">
        <f>"4."&amp;mergeValue(A20) &amp;"."&amp;mergeValue(B20)</f>
        <v>4.2.1</v>
      </c>
      <c r="G20" s="1118" t="s">
        <v>569</v>
      </c>
      <c r="H20" s="1184" t="str">
        <f>IF(region_name="","",region_name)</f>
        <v>Ханты-Мансийский автономный округ</v>
      </c>
      <c r="I20" s="1097" t="s">
        <v>478</v>
      </c>
      <c r="J20" s="1122"/>
      <c r="K20" s="1101"/>
      <c r="L20" s="1101"/>
      <c r="M20" s="1101"/>
      <c r="N20" s="1101"/>
      <c r="O20" s="1101"/>
      <c r="P20" s="1101"/>
      <c r="Q20" s="1101"/>
      <c r="R20" s="1101"/>
      <c r="S20" s="1101"/>
      <c r="T20" s="1101"/>
    </row>
    <row r="21" spans="1:20" s="1096" customFormat="1" ht="22.5">
      <c r="A21" s="1293"/>
      <c r="B21" s="1293"/>
      <c r="C21" s="1293">
        <v>1</v>
      </c>
      <c r="D21" s="1182"/>
      <c r="F21" s="1123" t="str">
        <f>"4."&amp;mergeValue(A21) &amp;"."&amp;mergeValue(B21)&amp;"."&amp;mergeValue(C21)</f>
        <v>4.2.1.1</v>
      </c>
      <c r="G21" s="1127" t="s">
        <v>476</v>
      </c>
      <c r="H21" s="1184" t="str">
        <f>IF(Территории!H13="","","" &amp; Территории!H13 &amp; "")</f>
        <v>Белоярский муниципальный район</v>
      </c>
      <c r="I21" s="1097" t="s">
        <v>479</v>
      </c>
      <c r="J21" s="1122"/>
      <c r="K21" s="1101"/>
      <c r="L21" s="1101"/>
      <c r="M21" s="1101"/>
      <c r="N21" s="1101"/>
      <c r="O21" s="1101"/>
      <c r="P21" s="1101"/>
      <c r="Q21" s="1101"/>
      <c r="R21" s="1101"/>
      <c r="S21" s="1101"/>
      <c r="T21" s="1101"/>
    </row>
    <row r="22" spans="1:20" s="1096" customFormat="1" ht="18.75">
      <c r="A22" s="1293"/>
      <c r="B22" s="1293"/>
      <c r="C22" s="1293"/>
      <c r="D22" s="1182">
        <v>1</v>
      </c>
      <c r="F22" s="1123" t="str">
        <f>"4."&amp;mergeValue(A22) &amp;"."&amp;mergeValue(B22)&amp;"."&amp;mergeValue(C22)&amp;"."&amp;mergeValue(D22)</f>
        <v>4.2.1.1.1</v>
      </c>
      <c r="G22" s="1135" t="s">
        <v>477</v>
      </c>
      <c r="H22" s="1184" t="str">
        <f>IF(Территории!R14="","","" &amp; Территории!R14 &amp; "")</f>
        <v>Белоярский (71811151)</v>
      </c>
      <c r="I22" s="1294" t="s">
        <v>568</v>
      </c>
      <c r="J22" s="1122"/>
      <c r="K22" s="1101"/>
      <c r="L22" s="1101"/>
      <c r="M22" s="1101"/>
      <c r="N22" s="1101"/>
      <c r="O22" s="1101"/>
      <c r="P22" s="1101"/>
      <c r="Q22" s="1101"/>
      <c r="R22" s="1101"/>
      <c r="S22" s="1101"/>
      <c r="T22" s="1101"/>
    </row>
    <row r="23" spans="1:20" s="1096" customFormat="1" ht="18.75">
      <c r="A23" s="1293"/>
      <c r="B23" s="1293"/>
      <c r="C23" s="1293"/>
      <c r="D23" s="1182">
        <v>2</v>
      </c>
      <c r="F23" s="1123" t="str">
        <f>"4."&amp;mergeValue(A23) &amp;"."&amp;mergeValue(B23)&amp;"."&amp;mergeValue(C23)&amp;"."&amp;mergeValue(D23)</f>
        <v>4.2.1.1.2</v>
      </c>
      <c r="G23" s="1135" t="s">
        <v>477</v>
      </c>
      <c r="H23" s="1184" t="str">
        <f>IF(Территории!R15="","","" &amp; Территории!R15 &amp; "")</f>
        <v>Полноват (71811415)</v>
      </c>
      <c r="I23" s="1294"/>
      <c r="J23" s="1122"/>
      <c r="K23" s="1101"/>
      <c r="L23" s="1101"/>
      <c r="M23" s="1101"/>
      <c r="N23" s="1101"/>
      <c r="O23" s="1101"/>
      <c r="P23" s="1101"/>
      <c r="Q23" s="1101"/>
      <c r="R23" s="1101"/>
      <c r="S23" s="1101"/>
      <c r="T23" s="1101"/>
    </row>
    <row r="24" spans="1:20" s="1096" customFormat="1" ht="18.75">
      <c r="A24" s="1293"/>
      <c r="B24" s="1293"/>
      <c r="C24" s="1293"/>
      <c r="D24" s="1182">
        <v>3</v>
      </c>
      <c r="F24" s="1123" t="str">
        <f>"4."&amp;mergeValue(A24) &amp;"."&amp;mergeValue(B24)&amp;"."&amp;mergeValue(C24)&amp;"."&amp;mergeValue(D24)</f>
        <v>4.2.1.1.3</v>
      </c>
      <c r="G24" s="1135" t="s">
        <v>477</v>
      </c>
      <c r="H24" s="1184" t="str">
        <f>IF(Территории!R16="","","" &amp; Территории!R16 &amp; "")</f>
        <v>Казым (71811410)</v>
      </c>
      <c r="I24" s="1294"/>
      <c r="J24" s="1122"/>
      <c r="K24" s="1101"/>
      <c r="L24" s="1101"/>
      <c r="M24" s="1101"/>
      <c r="N24" s="1101"/>
      <c r="O24" s="1101"/>
      <c r="P24" s="1101"/>
      <c r="Q24" s="1101"/>
      <c r="R24" s="1101"/>
      <c r="S24" s="1101"/>
      <c r="T24" s="1101"/>
    </row>
    <row r="25" spans="1:20" s="1096" customFormat="1" ht="18.75">
      <c r="A25" s="1293"/>
      <c r="B25" s="1293"/>
      <c r="C25" s="1293"/>
      <c r="D25" s="1182">
        <v>4</v>
      </c>
      <c r="F25" s="1123" t="str">
        <f>"4."&amp;mergeValue(A25) &amp;"."&amp;mergeValue(B25)&amp;"."&amp;mergeValue(C25)&amp;"."&amp;mergeValue(D25)</f>
        <v>4.2.1.1.4</v>
      </c>
      <c r="G25" s="1135" t="s">
        <v>477</v>
      </c>
      <c r="H25" s="1184" t="str">
        <f>IF(Территории!R17="","","" &amp; Территории!R17 &amp; "")</f>
        <v>Верхнеказымский (71811406)</v>
      </c>
      <c r="I25" s="1294"/>
      <c r="J25" s="1122"/>
      <c r="K25" s="1101"/>
      <c r="L25" s="1101"/>
      <c r="M25" s="1101"/>
      <c r="N25" s="1101"/>
      <c r="O25" s="1101"/>
      <c r="P25" s="1101"/>
      <c r="Q25" s="1101"/>
      <c r="R25" s="1101"/>
      <c r="S25" s="1101"/>
      <c r="T25" s="1101"/>
    </row>
    <row r="26" spans="1:20" s="1096" customFormat="1" ht="45">
      <c r="A26" s="1293">
        <v>3</v>
      </c>
      <c r="B26" s="1101"/>
      <c r="C26" s="1101"/>
      <c r="D26" s="1101"/>
      <c r="F26" s="1123" t="str">
        <f>"2." &amp;mergeValue(A26)</f>
        <v>2.3</v>
      </c>
      <c r="G26" s="1132" t="s">
        <v>473</v>
      </c>
      <c r="H26" s="1184" t="str">
        <f>IF('Перечень тарифов'!R29="","наименование отсутствует","" &amp; 'Перечень тарифов'!R29 &amp; "")</f>
        <v>наименование отсутствует</v>
      </c>
      <c r="I26" s="1097" t="s">
        <v>567</v>
      </c>
      <c r="J26" s="1122"/>
      <c r="K26" s="1101"/>
      <c r="L26" s="1101"/>
      <c r="M26" s="1101"/>
      <c r="N26" s="1101"/>
      <c r="O26" s="1101"/>
      <c r="P26" s="1101"/>
      <c r="Q26" s="1101"/>
      <c r="R26" s="1101"/>
      <c r="S26" s="1101"/>
      <c r="T26" s="1101"/>
    </row>
    <row r="27" spans="1:20" s="1096" customFormat="1" ht="22.5">
      <c r="A27" s="1293"/>
      <c r="B27" s="1101"/>
      <c r="C27" s="1101"/>
      <c r="D27" s="1101"/>
      <c r="F27" s="1123" t="str">
        <f>"3." &amp;mergeValue(A27)</f>
        <v>3.3</v>
      </c>
      <c r="G27" s="1132" t="s">
        <v>474</v>
      </c>
      <c r="H27" s="1184"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7" s="1097" t="s">
        <v>565</v>
      </c>
      <c r="J27" s="1122"/>
      <c r="K27" s="1101"/>
      <c r="L27" s="1101"/>
      <c r="M27" s="1101"/>
      <c r="N27" s="1101"/>
      <c r="O27" s="1101"/>
      <c r="P27" s="1101"/>
      <c r="Q27" s="1101"/>
      <c r="R27" s="1101"/>
      <c r="S27" s="1101"/>
      <c r="T27" s="1101"/>
    </row>
    <row r="28" spans="1:20" s="1096" customFormat="1" ht="22.5">
      <c r="A28" s="1293"/>
      <c r="B28" s="1101"/>
      <c r="C28" s="1101"/>
      <c r="D28" s="1101"/>
      <c r="F28" s="1123" t="str">
        <f>"4."&amp;mergeValue(A28)</f>
        <v>4.3</v>
      </c>
      <c r="G28" s="1132" t="s">
        <v>475</v>
      </c>
      <c r="H28" s="1188" t="s">
        <v>449</v>
      </c>
      <c r="I28" s="1097"/>
      <c r="J28" s="1122"/>
      <c r="K28" s="1101"/>
      <c r="L28" s="1101"/>
      <c r="M28" s="1101"/>
      <c r="N28" s="1101"/>
      <c r="O28" s="1101"/>
      <c r="P28" s="1101"/>
      <c r="Q28" s="1101"/>
      <c r="R28" s="1101"/>
      <c r="S28" s="1101"/>
      <c r="T28" s="1101"/>
    </row>
    <row r="29" spans="1:20" s="1096" customFormat="1" ht="18.75">
      <c r="A29" s="1293"/>
      <c r="B29" s="1293">
        <v>1</v>
      </c>
      <c r="C29" s="1182"/>
      <c r="D29" s="1182"/>
      <c r="F29" s="1123" t="str">
        <f>"4."&amp;mergeValue(A29) &amp;"."&amp;mergeValue(B29)</f>
        <v>4.3.1</v>
      </c>
      <c r="G29" s="1118" t="s">
        <v>569</v>
      </c>
      <c r="H29" s="1184" t="str">
        <f>IF(region_name="","",region_name)</f>
        <v>Ханты-Мансийский автономный округ</v>
      </c>
      <c r="I29" s="1097" t="s">
        <v>478</v>
      </c>
      <c r="J29" s="1122"/>
      <c r="K29" s="1101"/>
      <c r="L29" s="1101"/>
      <c r="M29" s="1101"/>
      <c r="N29" s="1101"/>
      <c r="O29" s="1101"/>
      <c r="P29" s="1101"/>
      <c r="Q29" s="1101"/>
      <c r="R29" s="1101"/>
      <c r="S29" s="1101"/>
      <c r="T29" s="1101"/>
    </row>
    <row r="30" spans="1:20" s="1096" customFormat="1" ht="22.5">
      <c r="A30" s="1293"/>
      <c r="B30" s="1293"/>
      <c r="C30" s="1293">
        <v>1</v>
      </c>
      <c r="D30" s="1182"/>
      <c r="F30" s="1123" t="str">
        <f>"4."&amp;mergeValue(A30) &amp;"."&amp;mergeValue(B30)&amp;"."&amp;mergeValue(C30)</f>
        <v>4.3.1.1</v>
      </c>
      <c r="G30" s="1127" t="s">
        <v>476</v>
      </c>
      <c r="H30" s="1184" t="str">
        <f>IF(Территории!H13="","","" &amp; Территории!H13 &amp; "")</f>
        <v>Белоярский муниципальный район</v>
      </c>
      <c r="I30" s="1097" t="s">
        <v>479</v>
      </c>
      <c r="J30" s="1122"/>
      <c r="K30" s="1101"/>
      <c r="L30" s="1101"/>
      <c r="M30" s="1101"/>
      <c r="N30" s="1101"/>
      <c r="O30" s="1101"/>
      <c r="P30" s="1101"/>
      <c r="Q30" s="1101"/>
      <c r="R30" s="1101"/>
      <c r="S30" s="1101"/>
      <c r="T30" s="1101"/>
    </row>
    <row r="31" spans="1:20" s="1096" customFormat="1" ht="18.75">
      <c r="A31" s="1293"/>
      <c r="B31" s="1293"/>
      <c r="C31" s="1293"/>
      <c r="D31" s="1182">
        <v>1</v>
      </c>
      <c r="F31" s="1123" t="str">
        <f>"4."&amp;mergeValue(A31) &amp;"."&amp;mergeValue(B31)&amp;"."&amp;mergeValue(C31)&amp;"."&amp;mergeValue(D31)</f>
        <v>4.3.1.1.1</v>
      </c>
      <c r="G31" s="1135" t="s">
        <v>477</v>
      </c>
      <c r="H31" s="1184" t="str">
        <f>IF(Территории!R14="","","" &amp; Территории!R14 &amp; "")</f>
        <v>Белоярский (71811151)</v>
      </c>
      <c r="I31" s="1294" t="s">
        <v>568</v>
      </c>
      <c r="J31" s="1122"/>
      <c r="K31" s="1101"/>
      <c r="L31" s="1101"/>
      <c r="M31" s="1101"/>
      <c r="N31" s="1101"/>
      <c r="O31" s="1101"/>
      <c r="P31" s="1101"/>
      <c r="Q31" s="1101"/>
      <c r="R31" s="1101"/>
      <c r="S31" s="1101"/>
      <c r="T31" s="1101"/>
    </row>
    <row r="32" spans="1:20" s="1096" customFormat="1" ht="18.75">
      <c r="A32" s="1293"/>
      <c r="B32" s="1293"/>
      <c r="C32" s="1293"/>
      <c r="D32" s="1182">
        <v>2</v>
      </c>
      <c r="F32" s="1123" t="str">
        <f>"4."&amp;mergeValue(A32) &amp;"."&amp;mergeValue(B32)&amp;"."&amp;mergeValue(C32)&amp;"."&amp;mergeValue(D32)</f>
        <v>4.3.1.1.2</v>
      </c>
      <c r="G32" s="1135" t="s">
        <v>477</v>
      </c>
      <c r="H32" s="1184" t="str">
        <f>IF(Территории!R15="","","" &amp; Территории!R15 &amp; "")</f>
        <v>Полноват (71811415)</v>
      </c>
      <c r="I32" s="1294"/>
      <c r="J32" s="1122"/>
      <c r="K32" s="1101"/>
      <c r="L32" s="1101"/>
      <c r="M32" s="1101"/>
      <c r="N32" s="1101"/>
      <c r="O32" s="1101"/>
      <c r="P32" s="1101"/>
      <c r="Q32" s="1101"/>
      <c r="R32" s="1101"/>
      <c r="S32" s="1101"/>
      <c r="T32" s="1101"/>
    </row>
    <row r="33" spans="1:20" s="1096" customFormat="1" ht="18.75">
      <c r="A33" s="1293"/>
      <c r="B33" s="1293"/>
      <c r="C33" s="1293"/>
      <c r="D33" s="1182">
        <v>3</v>
      </c>
      <c r="F33" s="1123" t="str">
        <f>"4."&amp;mergeValue(A33) &amp;"."&amp;mergeValue(B33)&amp;"."&amp;mergeValue(C33)&amp;"."&amp;mergeValue(D33)</f>
        <v>4.3.1.1.3</v>
      </c>
      <c r="G33" s="1135" t="s">
        <v>477</v>
      </c>
      <c r="H33" s="1184" t="str">
        <f>IF(Территории!R16="","","" &amp; Территории!R16 &amp; "")</f>
        <v>Казым (71811410)</v>
      </c>
      <c r="I33" s="1294"/>
      <c r="J33" s="1122"/>
      <c r="K33" s="1101"/>
      <c r="L33" s="1101"/>
      <c r="M33" s="1101"/>
      <c r="N33" s="1101"/>
      <c r="O33" s="1101"/>
      <c r="P33" s="1101"/>
      <c r="Q33" s="1101"/>
      <c r="R33" s="1101"/>
      <c r="S33" s="1101"/>
      <c r="T33" s="1101"/>
    </row>
    <row r="34" spans="1:20" s="1096" customFormat="1" ht="18.75">
      <c r="A34" s="1293"/>
      <c r="B34" s="1293"/>
      <c r="C34" s="1293"/>
      <c r="D34" s="1182">
        <v>4</v>
      </c>
      <c r="F34" s="1123" t="str">
        <f>"4."&amp;mergeValue(A34) &amp;"."&amp;mergeValue(B34)&amp;"."&amp;mergeValue(C34)&amp;"."&amp;mergeValue(D34)</f>
        <v>4.3.1.1.4</v>
      </c>
      <c r="G34" s="1135" t="s">
        <v>477</v>
      </c>
      <c r="H34" s="1184" t="str">
        <f>IF(Территории!R17="","","" &amp; Территории!R17 &amp; "")</f>
        <v>Верхнеказымский (71811406)</v>
      </c>
      <c r="I34" s="1294"/>
      <c r="J34" s="1122"/>
      <c r="K34" s="1101"/>
      <c r="L34" s="1101"/>
      <c r="M34" s="1101"/>
      <c r="N34" s="1101"/>
      <c r="O34" s="1101"/>
      <c r="P34" s="1101"/>
      <c r="Q34" s="1101"/>
      <c r="R34" s="1101"/>
      <c r="S34" s="1101"/>
      <c r="T34" s="1101"/>
    </row>
    <row r="35" spans="1:20" s="1096" customFormat="1" ht="45">
      <c r="A35" s="1293">
        <v>4</v>
      </c>
      <c r="B35" s="1101"/>
      <c r="C35" s="1101"/>
      <c r="D35" s="1101"/>
      <c r="F35" s="1123" t="str">
        <f>"2." &amp;mergeValue(A35)</f>
        <v>2.4</v>
      </c>
      <c r="G35" s="1132" t="s">
        <v>473</v>
      </c>
      <c r="H35" s="1184" t="str">
        <f>IF('Перечень тарифов'!R33="","наименование отсутствует","" &amp; 'Перечень тарифов'!R33 &amp; "")</f>
        <v>наименование отсутствует</v>
      </c>
      <c r="I35" s="1097" t="s">
        <v>567</v>
      </c>
      <c r="J35" s="1122"/>
      <c r="K35" s="1101"/>
      <c r="L35" s="1101"/>
      <c r="M35" s="1101"/>
      <c r="N35" s="1101"/>
      <c r="O35" s="1101"/>
      <c r="P35" s="1101"/>
      <c r="Q35" s="1101"/>
      <c r="R35" s="1101"/>
      <c r="S35" s="1101"/>
      <c r="T35" s="1101"/>
    </row>
    <row r="36" spans="1:20" s="1096" customFormat="1" ht="22.5">
      <c r="A36" s="1293"/>
      <c r="B36" s="1101"/>
      <c r="C36" s="1101"/>
      <c r="D36" s="1101"/>
      <c r="F36" s="1123" t="str">
        <f>"3." &amp;mergeValue(A36)</f>
        <v>3.4</v>
      </c>
      <c r="G36" s="1132" t="s">
        <v>474</v>
      </c>
      <c r="H36" s="1184"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36" s="1097" t="s">
        <v>565</v>
      </c>
      <c r="J36" s="1122"/>
      <c r="K36" s="1101"/>
      <c r="L36" s="1101"/>
      <c r="M36" s="1101"/>
      <c r="N36" s="1101"/>
      <c r="O36" s="1101"/>
      <c r="P36" s="1101"/>
      <c r="Q36" s="1101"/>
      <c r="R36" s="1101"/>
      <c r="S36" s="1101"/>
      <c r="T36" s="1101"/>
    </row>
    <row r="37" spans="1:20" s="1096" customFormat="1" ht="22.5">
      <c r="A37" s="1293"/>
      <c r="B37" s="1101"/>
      <c r="C37" s="1101"/>
      <c r="D37" s="1101"/>
      <c r="F37" s="1123" t="str">
        <f>"4."&amp;mergeValue(A37)</f>
        <v>4.4</v>
      </c>
      <c r="G37" s="1132" t="s">
        <v>475</v>
      </c>
      <c r="H37" s="1188" t="s">
        <v>449</v>
      </c>
      <c r="I37" s="1097"/>
      <c r="J37" s="1122"/>
      <c r="K37" s="1101"/>
      <c r="L37" s="1101"/>
      <c r="M37" s="1101"/>
      <c r="N37" s="1101"/>
      <c r="O37" s="1101"/>
      <c r="P37" s="1101"/>
      <c r="Q37" s="1101"/>
      <c r="R37" s="1101"/>
      <c r="S37" s="1101"/>
      <c r="T37" s="1101"/>
    </row>
    <row r="38" spans="1:20" s="1096" customFormat="1" ht="18.75">
      <c r="A38" s="1293"/>
      <c r="B38" s="1293">
        <v>1</v>
      </c>
      <c r="C38" s="1182"/>
      <c r="D38" s="1182"/>
      <c r="F38" s="1123" t="str">
        <f>"4."&amp;mergeValue(A38) &amp;"."&amp;mergeValue(B38)</f>
        <v>4.4.1</v>
      </c>
      <c r="G38" s="1118" t="s">
        <v>569</v>
      </c>
      <c r="H38" s="1184" t="str">
        <f>IF(region_name="","",region_name)</f>
        <v>Ханты-Мансийский автономный округ</v>
      </c>
      <c r="I38" s="1097" t="s">
        <v>478</v>
      </c>
      <c r="J38" s="1122"/>
      <c r="K38" s="1101"/>
      <c r="L38" s="1101"/>
      <c r="M38" s="1101"/>
      <c r="N38" s="1101"/>
      <c r="O38" s="1101"/>
      <c r="P38" s="1101"/>
      <c r="Q38" s="1101"/>
      <c r="R38" s="1101"/>
      <c r="S38" s="1101"/>
      <c r="T38" s="1101"/>
    </row>
    <row r="39" spans="1:20" s="1096" customFormat="1" ht="22.5">
      <c r="A39" s="1293"/>
      <c r="B39" s="1293"/>
      <c r="C39" s="1293">
        <v>1</v>
      </c>
      <c r="D39" s="1182"/>
      <c r="F39" s="1123" t="str">
        <f>"4."&amp;mergeValue(A39) &amp;"."&amp;mergeValue(B39)&amp;"."&amp;mergeValue(C39)</f>
        <v>4.4.1.1</v>
      </c>
      <c r="G39" s="1127" t="s">
        <v>476</v>
      </c>
      <c r="H39" s="1184" t="str">
        <f>IF(Территории!H13="","","" &amp; Территории!H13 &amp; "")</f>
        <v>Белоярский муниципальный район</v>
      </c>
      <c r="I39" s="1097" t="s">
        <v>479</v>
      </c>
      <c r="J39" s="1122"/>
      <c r="K39" s="1101"/>
      <c r="L39" s="1101"/>
      <c r="M39" s="1101"/>
      <c r="N39" s="1101"/>
      <c r="O39" s="1101"/>
      <c r="P39" s="1101"/>
      <c r="Q39" s="1101"/>
      <c r="R39" s="1101"/>
      <c r="S39" s="1101"/>
      <c r="T39" s="1101"/>
    </row>
    <row r="40" spans="1:20" s="1096" customFormat="1" ht="18.75">
      <c r="A40" s="1293"/>
      <c r="B40" s="1293"/>
      <c r="C40" s="1293"/>
      <c r="D40" s="1182">
        <v>1</v>
      </c>
      <c r="F40" s="1123" t="str">
        <f>"4."&amp;mergeValue(A40) &amp;"."&amp;mergeValue(B40)&amp;"."&amp;mergeValue(C40)&amp;"."&amp;mergeValue(D40)</f>
        <v>4.4.1.1.1</v>
      </c>
      <c r="G40" s="1135" t="s">
        <v>477</v>
      </c>
      <c r="H40" s="1184" t="str">
        <f>IF(Территории!R14="","","" &amp; Территории!R14 &amp; "")</f>
        <v>Белоярский (71811151)</v>
      </c>
      <c r="I40" s="1294" t="s">
        <v>568</v>
      </c>
      <c r="J40" s="1122"/>
      <c r="K40" s="1101"/>
      <c r="L40" s="1101"/>
      <c r="M40" s="1101"/>
      <c r="N40" s="1101"/>
      <c r="O40" s="1101"/>
      <c r="P40" s="1101"/>
      <c r="Q40" s="1101"/>
      <c r="R40" s="1101"/>
      <c r="S40" s="1101"/>
      <c r="T40" s="1101"/>
    </row>
    <row r="41" spans="1:20" s="1096" customFormat="1" ht="18.75">
      <c r="A41" s="1293"/>
      <c r="B41" s="1293"/>
      <c r="C41" s="1293"/>
      <c r="D41" s="1182">
        <v>2</v>
      </c>
      <c r="F41" s="1123" t="str">
        <f>"4."&amp;mergeValue(A41) &amp;"."&amp;mergeValue(B41)&amp;"."&amp;mergeValue(C41)&amp;"."&amp;mergeValue(D41)</f>
        <v>4.4.1.1.2</v>
      </c>
      <c r="G41" s="1135" t="s">
        <v>477</v>
      </c>
      <c r="H41" s="1184" t="str">
        <f>IF(Территории!R15="","","" &amp; Территории!R15 &amp; "")</f>
        <v>Полноват (71811415)</v>
      </c>
      <c r="I41" s="1294"/>
      <c r="J41" s="1122"/>
      <c r="K41" s="1101"/>
      <c r="L41" s="1101"/>
      <c r="M41" s="1101"/>
      <c r="N41" s="1101"/>
      <c r="O41" s="1101"/>
      <c r="P41" s="1101"/>
      <c r="Q41" s="1101"/>
      <c r="R41" s="1101"/>
      <c r="S41" s="1101"/>
      <c r="T41" s="1101"/>
    </row>
    <row r="42" spans="1:20" s="1096" customFormat="1" ht="18.75">
      <c r="A42" s="1293"/>
      <c r="B42" s="1293"/>
      <c r="C42" s="1293"/>
      <c r="D42" s="1182">
        <v>3</v>
      </c>
      <c r="F42" s="1123" t="str">
        <f>"4."&amp;mergeValue(A42) &amp;"."&amp;mergeValue(B42)&amp;"."&amp;mergeValue(C42)&amp;"."&amp;mergeValue(D42)</f>
        <v>4.4.1.1.3</v>
      </c>
      <c r="G42" s="1135" t="s">
        <v>477</v>
      </c>
      <c r="H42" s="1184" t="str">
        <f>IF(Территории!R16="","","" &amp; Территории!R16 &amp; "")</f>
        <v>Казым (71811410)</v>
      </c>
      <c r="I42" s="1294"/>
      <c r="J42" s="1122"/>
      <c r="K42" s="1101"/>
      <c r="L42" s="1101"/>
      <c r="M42" s="1101"/>
      <c r="N42" s="1101"/>
      <c r="O42" s="1101"/>
      <c r="P42" s="1101"/>
      <c r="Q42" s="1101"/>
      <c r="R42" s="1101"/>
      <c r="S42" s="1101"/>
      <c r="T42" s="1101"/>
    </row>
    <row r="43" spans="1:20" s="1096" customFormat="1" ht="18.75">
      <c r="A43" s="1293"/>
      <c r="B43" s="1293"/>
      <c r="C43" s="1293"/>
      <c r="D43" s="1182">
        <v>4</v>
      </c>
      <c r="F43" s="1123" t="str">
        <f>"4."&amp;mergeValue(A43) &amp;"."&amp;mergeValue(B43)&amp;"."&amp;mergeValue(C43)&amp;"."&amp;mergeValue(D43)</f>
        <v>4.4.1.1.4</v>
      </c>
      <c r="G43" s="1135" t="s">
        <v>477</v>
      </c>
      <c r="H43" s="1184" t="str">
        <f>IF(Территории!R17="","","" &amp; Территории!R17 &amp; "")</f>
        <v>Верхнеказымский (71811406)</v>
      </c>
      <c r="I43" s="1294"/>
      <c r="J43" s="1122"/>
      <c r="K43" s="1101"/>
      <c r="L43" s="1101"/>
      <c r="M43" s="1101"/>
      <c r="N43" s="1101"/>
      <c r="O43" s="1101"/>
      <c r="P43" s="1101"/>
      <c r="Q43" s="1101"/>
      <c r="R43" s="1101"/>
      <c r="S43" s="1101"/>
      <c r="T43" s="1101"/>
    </row>
    <row r="44" spans="1:20" s="1096" customFormat="1" ht="45">
      <c r="A44" s="1293">
        <v>5</v>
      </c>
      <c r="B44" s="1101"/>
      <c r="C44" s="1101"/>
      <c r="D44" s="1101"/>
      <c r="F44" s="1123" t="str">
        <f>"2." &amp;mergeValue(A44)</f>
        <v>2.5</v>
      </c>
      <c r="G44" s="1132" t="s">
        <v>473</v>
      </c>
      <c r="H44" s="1184" t="str">
        <f>IF('Перечень тарифов'!R37="","наименование отсутствует","" &amp; 'Перечень тарифов'!R37 &amp; "")</f>
        <v>наименование отсутствует</v>
      </c>
      <c r="I44" s="1097" t="s">
        <v>567</v>
      </c>
      <c r="J44" s="1122"/>
      <c r="K44" s="1101"/>
      <c r="L44" s="1101"/>
      <c r="M44" s="1101"/>
      <c r="N44" s="1101"/>
      <c r="O44" s="1101"/>
      <c r="P44" s="1101"/>
      <c r="Q44" s="1101"/>
      <c r="R44" s="1101"/>
      <c r="S44" s="1101"/>
      <c r="T44" s="1101"/>
    </row>
    <row r="45" spans="1:20" s="1096" customFormat="1" ht="22.5">
      <c r="A45" s="1293"/>
      <c r="B45" s="1101"/>
      <c r="C45" s="1101"/>
      <c r="D45" s="1101"/>
      <c r="F45" s="1123" t="str">
        <f>"3." &amp;mergeValue(A45)</f>
        <v>3.5</v>
      </c>
      <c r="G45" s="1132" t="s">
        <v>474</v>
      </c>
      <c r="H45" s="1184"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45" s="1097" t="s">
        <v>565</v>
      </c>
      <c r="J45" s="1122"/>
      <c r="K45" s="1101"/>
      <c r="L45" s="1101"/>
      <c r="M45" s="1101"/>
      <c r="N45" s="1101"/>
      <c r="O45" s="1101"/>
      <c r="P45" s="1101"/>
      <c r="Q45" s="1101"/>
      <c r="R45" s="1101"/>
      <c r="S45" s="1101"/>
      <c r="T45" s="1101"/>
    </row>
    <row r="46" spans="1:20" s="1096" customFormat="1" ht="22.5">
      <c r="A46" s="1293"/>
      <c r="B46" s="1101"/>
      <c r="C46" s="1101"/>
      <c r="D46" s="1101"/>
      <c r="F46" s="1123" t="str">
        <f>"4."&amp;mergeValue(A46)</f>
        <v>4.5</v>
      </c>
      <c r="G46" s="1132" t="s">
        <v>475</v>
      </c>
      <c r="H46" s="1188" t="s">
        <v>449</v>
      </c>
      <c r="I46" s="1097"/>
      <c r="J46" s="1122"/>
      <c r="K46" s="1101"/>
      <c r="L46" s="1101"/>
      <c r="M46" s="1101"/>
      <c r="N46" s="1101"/>
      <c r="O46" s="1101"/>
      <c r="P46" s="1101"/>
      <c r="Q46" s="1101"/>
      <c r="R46" s="1101"/>
      <c r="S46" s="1101"/>
      <c r="T46" s="1101"/>
    </row>
    <row r="47" spans="1:20" s="1096" customFormat="1" ht="18.75">
      <c r="A47" s="1293"/>
      <c r="B47" s="1293">
        <v>1</v>
      </c>
      <c r="C47" s="1182"/>
      <c r="D47" s="1182"/>
      <c r="F47" s="1123" t="str">
        <f>"4."&amp;mergeValue(A47) &amp;"."&amp;mergeValue(B47)</f>
        <v>4.5.1</v>
      </c>
      <c r="G47" s="1118" t="s">
        <v>569</v>
      </c>
      <c r="H47" s="1184" t="str">
        <f>IF(region_name="","",region_name)</f>
        <v>Ханты-Мансийский автономный округ</v>
      </c>
      <c r="I47" s="1097" t="s">
        <v>478</v>
      </c>
      <c r="J47" s="1122"/>
      <c r="K47" s="1101"/>
      <c r="L47" s="1101"/>
      <c r="M47" s="1101"/>
      <c r="N47" s="1101"/>
      <c r="O47" s="1101"/>
      <c r="P47" s="1101"/>
      <c r="Q47" s="1101"/>
      <c r="R47" s="1101"/>
      <c r="S47" s="1101"/>
      <c r="T47" s="1101"/>
    </row>
    <row r="48" spans="1:20" s="1096" customFormat="1" ht="22.5">
      <c r="A48" s="1293"/>
      <c r="B48" s="1293"/>
      <c r="C48" s="1293">
        <v>1</v>
      </c>
      <c r="D48" s="1182"/>
      <c r="F48" s="1123" t="str">
        <f>"4."&amp;mergeValue(A48) &amp;"."&amp;mergeValue(B48)&amp;"."&amp;mergeValue(C48)</f>
        <v>4.5.1.1</v>
      </c>
      <c r="G48" s="1127" t="s">
        <v>476</v>
      </c>
      <c r="H48" s="1184" t="str">
        <f>IF(Территории!H13="","","" &amp; Территории!H13 &amp; "")</f>
        <v>Белоярский муниципальный район</v>
      </c>
      <c r="I48" s="1097" t="s">
        <v>479</v>
      </c>
      <c r="J48" s="1122"/>
      <c r="K48" s="1101"/>
      <c r="L48" s="1101"/>
      <c r="M48" s="1101"/>
      <c r="N48" s="1101"/>
      <c r="O48" s="1101"/>
      <c r="P48" s="1101"/>
      <c r="Q48" s="1101"/>
      <c r="R48" s="1101"/>
      <c r="S48" s="1101"/>
      <c r="T48" s="1101"/>
    </row>
    <row r="49" spans="1:20" s="1096" customFormat="1" ht="18.75">
      <c r="A49" s="1293"/>
      <c r="B49" s="1293"/>
      <c r="C49" s="1293"/>
      <c r="D49" s="1182">
        <v>1</v>
      </c>
      <c r="F49" s="1123" t="str">
        <f>"4."&amp;mergeValue(A49) &amp;"."&amp;mergeValue(B49)&amp;"."&amp;mergeValue(C49)&amp;"."&amp;mergeValue(D49)</f>
        <v>4.5.1.1.1</v>
      </c>
      <c r="G49" s="1135" t="s">
        <v>477</v>
      </c>
      <c r="H49" s="1184" t="str">
        <f>IF(Территории!R14="","","" &amp; Территории!R14 &amp; "")</f>
        <v>Белоярский (71811151)</v>
      </c>
      <c r="I49" s="1294" t="s">
        <v>568</v>
      </c>
      <c r="J49" s="1122"/>
      <c r="K49" s="1101"/>
      <c r="L49" s="1101"/>
      <c r="M49" s="1101"/>
      <c r="N49" s="1101"/>
      <c r="O49" s="1101"/>
      <c r="P49" s="1101"/>
      <c r="Q49" s="1101"/>
      <c r="R49" s="1101"/>
      <c r="S49" s="1101"/>
      <c r="T49" s="1101"/>
    </row>
    <row r="50" spans="1:20" s="1096" customFormat="1" ht="18.75">
      <c r="A50" s="1293"/>
      <c r="B50" s="1293"/>
      <c r="C50" s="1293"/>
      <c r="D50" s="1182">
        <v>2</v>
      </c>
      <c r="F50" s="1123" t="str">
        <f>"4."&amp;mergeValue(A50) &amp;"."&amp;mergeValue(B50)&amp;"."&amp;mergeValue(C50)&amp;"."&amp;mergeValue(D50)</f>
        <v>4.5.1.1.2</v>
      </c>
      <c r="G50" s="1135" t="s">
        <v>477</v>
      </c>
      <c r="H50" s="1184" t="str">
        <f>IF(Территории!R15="","","" &amp; Территории!R15 &amp; "")</f>
        <v>Полноват (71811415)</v>
      </c>
      <c r="I50" s="1294"/>
      <c r="J50" s="1122"/>
      <c r="K50" s="1101"/>
      <c r="L50" s="1101"/>
      <c r="M50" s="1101"/>
      <c r="N50" s="1101"/>
      <c r="O50" s="1101"/>
      <c r="P50" s="1101"/>
      <c r="Q50" s="1101"/>
      <c r="R50" s="1101"/>
      <c r="S50" s="1101"/>
      <c r="T50" s="1101"/>
    </row>
    <row r="51" spans="1:20" s="1096" customFormat="1" ht="18.75">
      <c r="A51" s="1293"/>
      <c r="B51" s="1293"/>
      <c r="C51" s="1293"/>
      <c r="D51" s="1182">
        <v>3</v>
      </c>
      <c r="F51" s="1123" t="str">
        <f>"4."&amp;mergeValue(A51) &amp;"."&amp;mergeValue(B51)&amp;"."&amp;mergeValue(C51)&amp;"."&amp;mergeValue(D51)</f>
        <v>4.5.1.1.3</v>
      </c>
      <c r="G51" s="1135" t="s">
        <v>477</v>
      </c>
      <c r="H51" s="1184" t="str">
        <f>IF(Территории!R16="","","" &amp; Территории!R16 &amp; "")</f>
        <v>Казым (71811410)</v>
      </c>
      <c r="I51" s="1294"/>
      <c r="J51" s="1122"/>
      <c r="K51" s="1101"/>
      <c r="L51" s="1101"/>
      <c r="M51" s="1101"/>
      <c r="N51" s="1101"/>
      <c r="O51" s="1101"/>
      <c r="P51" s="1101"/>
      <c r="Q51" s="1101"/>
      <c r="R51" s="1101"/>
      <c r="S51" s="1101"/>
      <c r="T51" s="1101"/>
    </row>
    <row r="52" spans="1:20" s="1096" customFormat="1" ht="18.75">
      <c r="A52" s="1293"/>
      <c r="B52" s="1293"/>
      <c r="C52" s="1293"/>
      <c r="D52" s="1182">
        <v>4</v>
      </c>
      <c r="F52" s="1123" t="str">
        <f>"4."&amp;mergeValue(A52) &amp;"."&amp;mergeValue(B52)&amp;"."&amp;mergeValue(C52)&amp;"."&amp;mergeValue(D52)</f>
        <v>4.5.1.1.4</v>
      </c>
      <c r="G52" s="1135" t="s">
        <v>477</v>
      </c>
      <c r="H52" s="1184" t="str">
        <f>IF(Территории!R17="","","" &amp; Территории!R17 &amp; "")</f>
        <v>Верхнеказымский (71811406)</v>
      </c>
      <c r="I52" s="1294"/>
      <c r="J52" s="1122"/>
      <c r="K52" s="1101"/>
      <c r="L52" s="1101"/>
      <c r="M52" s="1101"/>
      <c r="N52" s="1101"/>
      <c r="O52" s="1101"/>
      <c r="P52" s="1101"/>
      <c r="Q52" s="1101"/>
      <c r="R52" s="1101"/>
      <c r="S52" s="1101"/>
      <c r="T52" s="1101"/>
    </row>
    <row r="53" spans="1:20" s="735" customFormat="1" ht="3" customHeight="1">
      <c r="A53" s="736"/>
      <c r="B53" s="736"/>
      <c r="C53" s="736"/>
      <c r="D53" s="736"/>
      <c r="F53" s="594"/>
      <c r="G53" s="595"/>
      <c r="H53" s="596"/>
      <c r="I53" s="597"/>
      <c r="J53" s="736"/>
      <c r="K53" s="736"/>
      <c r="L53" s="736"/>
      <c r="M53" s="736"/>
      <c r="N53" s="736"/>
      <c r="O53" s="736"/>
      <c r="P53" s="736"/>
      <c r="Q53" s="736"/>
      <c r="R53" s="736"/>
      <c r="S53" s="736"/>
      <c r="T53" s="736"/>
    </row>
    <row r="54" spans="1:20" s="735" customFormat="1" ht="15" customHeight="1">
      <c r="A54" s="736"/>
      <c r="B54" s="736"/>
      <c r="C54" s="736"/>
      <c r="D54" s="736"/>
      <c r="F54" s="773"/>
      <c r="G54" s="1288" t="s">
        <v>570</v>
      </c>
      <c r="H54" s="1288"/>
      <c r="I54" s="931"/>
      <c r="J54" s="736"/>
      <c r="K54" s="736"/>
      <c r="L54" s="736"/>
      <c r="M54" s="736"/>
      <c r="N54" s="736"/>
      <c r="O54" s="736"/>
      <c r="P54" s="736"/>
      <c r="Q54" s="736"/>
      <c r="R54" s="736"/>
      <c r="S54" s="736"/>
      <c r="T54" s="736"/>
    </row>
  </sheetData>
  <sheetProtection password="FA9C" sheet="1" objects="1" scenarios="1" formatColumns="0" formatRows="0"/>
  <mergeCells count="24">
    <mergeCell ref="G54:H54"/>
    <mergeCell ref="F2:H2"/>
    <mergeCell ref="F4:H4"/>
    <mergeCell ref="I4:I5"/>
    <mergeCell ref="A8:A16"/>
    <mergeCell ref="B11:B16"/>
    <mergeCell ref="C12:C16"/>
    <mergeCell ref="I13:I16"/>
    <mergeCell ref="A17:A25"/>
    <mergeCell ref="B20:B25"/>
    <mergeCell ref="C21:C25"/>
    <mergeCell ref="I22:I25"/>
    <mergeCell ref="A26:A34"/>
    <mergeCell ref="B29:B34"/>
    <mergeCell ref="C30:C34"/>
    <mergeCell ref="I31:I34"/>
    <mergeCell ref="A35:A43"/>
    <mergeCell ref="B38:B43"/>
    <mergeCell ref="C39:C43"/>
    <mergeCell ref="I40:I43"/>
    <mergeCell ref="A44:A52"/>
    <mergeCell ref="B47:B52"/>
    <mergeCell ref="C48:C52"/>
    <mergeCell ref="I49:I52"/>
  </mergeCells>
  <dataValidations count="1">
    <dataValidation type="textLength" operator="lessThanOrEqual" allowBlank="1" showInputMessage="1" showErrorMessage="1" errorTitle="Ошибка" error="Допускается ввод не более 900 символов!" sqref="I53:I54">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BS94"/>
  <sheetViews>
    <sheetView showGridLines="0" topLeftCell="M33" zoomScaleNormal="100" workbookViewId="0">
      <selection activeCell="M43" sqref="M43"/>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customWidth="1"/>
    <col min="22" max="22" width="29.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customWidth="1"/>
    <col min="29" max="29" width="29.7109375" style="1074" customWidth="1"/>
    <col min="30" max="31" width="23.7109375" style="1074" hidden="1" customWidth="1"/>
    <col min="32" max="32" width="11.7109375" style="1074" customWidth="1"/>
    <col min="33" max="33" width="3.7109375" style="1074" customWidth="1"/>
    <col min="34" max="34" width="11.7109375" style="1074" customWidth="1"/>
    <col min="35" max="35" width="8.5703125" style="1074" customWidth="1"/>
    <col min="36" max="36" width="29.7109375" style="1074" customWidth="1"/>
    <col min="37" max="38" width="23.7109375" style="1074" hidden="1" customWidth="1"/>
    <col min="39" max="39" width="11.7109375" style="1074" customWidth="1"/>
    <col min="40" max="40" width="3.7109375" style="1074" customWidth="1"/>
    <col min="41" max="41" width="11.7109375" style="1074" customWidth="1"/>
    <col min="42" max="42" width="8.5703125" style="1074" customWidth="1"/>
    <col min="43" max="43" width="29.7109375" style="1074" customWidth="1"/>
    <col min="44" max="45" width="23.7109375" style="1074" hidden="1" customWidth="1"/>
    <col min="46" max="46" width="11.7109375" style="1074" customWidth="1"/>
    <col min="47" max="47" width="3.7109375" style="1074" customWidth="1"/>
    <col min="48" max="48" width="11.7109375" style="1074" customWidth="1"/>
    <col min="49" max="49" width="8.5703125" style="1074" customWidth="1"/>
    <col min="50" max="50" width="29.7109375" style="1074" customWidth="1"/>
    <col min="51" max="52" width="23.7109375" style="1074" hidden="1" customWidth="1"/>
    <col min="53" max="53" width="11.7109375" style="1074" customWidth="1"/>
    <col min="54" max="54" width="3.7109375" style="1074" customWidth="1"/>
    <col min="55" max="55" width="11.7109375" style="1074" customWidth="1"/>
    <col min="56" max="56" width="8.5703125" style="1074" hidden="1" customWidth="1"/>
    <col min="57" max="57" width="4.7109375" style="938" customWidth="1"/>
    <col min="58" max="58" width="115.7109375" style="938" customWidth="1"/>
    <col min="59" max="60" width="10.5703125" style="956"/>
    <col min="61" max="61" width="11.140625" style="956" customWidth="1"/>
    <col min="62" max="69" width="10.5703125" style="956"/>
    <col min="70" max="291" width="10.5703125" style="938"/>
    <col min="292" max="299" width="0" style="938" hidden="1" customWidth="1"/>
    <col min="300" max="300" width="3.7109375" style="938" customWidth="1"/>
    <col min="301" max="301" width="3.85546875" style="938" customWidth="1"/>
    <col min="302" max="302" width="3.7109375" style="938" customWidth="1"/>
    <col min="303" max="303" width="12.7109375" style="938" customWidth="1"/>
    <col min="304" max="304" width="52.7109375" style="938" customWidth="1"/>
    <col min="305" max="308" width="0" style="938" hidden="1" customWidth="1"/>
    <col min="309" max="309" width="12.28515625" style="938" customWidth="1"/>
    <col min="310" max="310" width="6.42578125" style="938" customWidth="1"/>
    <col min="311" max="311" width="12.28515625" style="938" customWidth="1"/>
    <col min="312" max="312" width="0" style="938" hidden="1" customWidth="1"/>
    <col min="313" max="313" width="3.7109375" style="938" customWidth="1"/>
    <col min="314" max="314" width="11.140625" style="938" bestFit="1" customWidth="1"/>
    <col min="315" max="316" width="10.5703125" style="938"/>
    <col min="317" max="317" width="11.140625" style="938" customWidth="1"/>
    <col min="318" max="547" width="10.5703125" style="938"/>
    <col min="548" max="555" width="0" style="938" hidden="1" customWidth="1"/>
    <col min="556" max="556" width="3.7109375" style="938" customWidth="1"/>
    <col min="557" max="557" width="3.85546875" style="938" customWidth="1"/>
    <col min="558" max="558" width="3.7109375" style="938" customWidth="1"/>
    <col min="559" max="559" width="12.7109375" style="938" customWidth="1"/>
    <col min="560" max="560" width="52.7109375" style="938" customWidth="1"/>
    <col min="561" max="564" width="0" style="938" hidden="1" customWidth="1"/>
    <col min="565" max="565" width="12.28515625" style="938" customWidth="1"/>
    <col min="566" max="566" width="6.42578125" style="938" customWidth="1"/>
    <col min="567" max="567" width="12.28515625" style="938" customWidth="1"/>
    <col min="568" max="568" width="0" style="938" hidden="1" customWidth="1"/>
    <col min="569" max="569" width="3.7109375" style="938" customWidth="1"/>
    <col min="570" max="570" width="11.140625" style="938" bestFit="1" customWidth="1"/>
    <col min="571" max="572" width="10.5703125" style="938"/>
    <col min="573" max="573" width="11.140625" style="938" customWidth="1"/>
    <col min="574" max="803" width="10.5703125" style="938"/>
    <col min="804" max="811" width="0" style="938" hidden="1" customWidth="1"/>
    <col min="812" max="812" width="3.7109375" style="938" customWidth="1"/>
    <col min="813" max="813" width="3.85546875" style="938" customWidth="1"/>
    <col min="814" max="814" width="3.7109375" style="938" customWidth="1"/>
    <col min="815" max="815" width="12.7109375" style="938" customWidth="1"/>
    <col min="816" max="816" width="52.7109375" style="938" customWidth="1"/>
    <col min="817" max="820" width="0" style="938" hidden="1" customWidth="1"/>
    <col min="821" max="821" width="12.28515625" style="938" customWidth="1"/>
    <col min="822" max="822" width="6.42578125" style="938" customWidth="1"/>
    <col min="823" max="823" width="12.28515625" style="938" customWidth="1"/>
    <col min="824" max="824" width="0" style="938" hidden="1" customWidth="1"/>
    <col min="825" max="825" width="3.7109375" style="938" customWidth="1"/>
    <col min="826" max="826" width="11.140625" style="938" bestFit="1" customWidth="1"/>
    <col min="827" max="828" width="10.5703125" style="938"/>
    <col min="829" max="829" width="11.140625" style="938" customWidth="1"/>
    <col min="830" max="1059" width="10.5703125" style="938"/>
    <col min="1060" max="1067" width="0" style="938" hidden="1" customWidth="1"/>
    <col min="1068" max="1068" width="3.7109375" style="938" customWidth="1"/>
    <col min="1069" max="1069" width="3.85546875" style="938" customWidth="1"/>
    <col min="1070" max="1070" width="3.7109375" style="938" customWidth="1"/>
    <col min="1071" max="1071" width="12.7109375" style="938" customWidth="1"/>
    <col min="1072" max="1072" width="52.7109375" style="938" customWidth="1"/>
    <col min="1073" max="1076" width="0" style="938" hidden="1" customWidth="1"/>
    <col min="1077" max="1077" width="12.28515625" style="938" customWidth="1"/>
    <col min="1078" max="1078" width="6.42578125" style="938" customWidth="1"/>
    <col min="1079" max="1079" width="12.28515625" style="938" customWidth="1"/>
    <col min="1080" max="1080" width="0" style="938" hidden="1" customWidth="1"/>
    <col min="1081" max="1081" width="3.7109375" style="938" customWidth="1"/>
    <col min="1082" max="1082" width="11.140625" style="938" bestFit="1" customWidth="1"/>
    <col min="1083" max="1084" width="10.5703125" style="938"/>
    <col min="1085" max="1085" width="11.140625" style="938" customWidth="1"/>
    <col min="1086" max="1315" width="10.5703125" style="938"/>
    <col min="1316" max="1323" width="0" style="938" hidden="1" customWidth="1"/>
    <col min="1324" max="1324" width="3.7109375" style="938" customWidth="1"/>
    <col min="1325" max="1325" width="3.85546875" style="938" customWidth="1"/>
    <col min="1326" max="1326" width="3.7109375" style="938" customWidth="1"/>
    <col min="1327" max="1327" width="12.7109375" style="938" customWidth="1"/>
    <col min="1328" max="1328" width="52.7109375" style="938" customWidth="1"/>
    <col min="1329" max="1332" width="0" style="938" hidden="1" customWidth="1"/>
    <col min="1333" max="1333" width="12.28515625" style="938" customWidth="1"/>
    <col min="1334" max="1334" width="6.42578125" style="938" customWidth="1"/>
    <col min="1335" max="1335" width="12.28515625" style="938" customWidth="1"/>
    <col min="1336" max="1336" width="0" style="938" hidden="1" customWidth="1"/>
    <col min="1337" max="1337" width="3.7109375" style="938" customWidth="1"/>
    <col min="1338" max="1338" width="11.140625" style="938" bestFit="1" customWidth="1"/>
    <col min="1339" max="1340" width="10.5703125" style="938"/>
    <col min="1341" max="1341" width="11.140625" style="938" customWidth="1"/>
    <col min="1342" max="1571" width="10.5703125" style="938"/>
    <col min="1572" max="1579" width="0" style="938" hidden="1" customWidth="1"/>
    <col min="1580" max="1580" width="3.7109375" style="938" customWidth="1"/>
    <col min="1581" max="1581" width="3.85546875" style="938" customWidth="1"/>
    <col min="1582" max="1582" width="3.7109375" style="938" customWidth="1"/>
    <col min="1583" max="1583" width="12.7109375" style="938" customWidth="1"/>
    <col min="1584" max="1584" width="52.7109375" style="938" customWidth="1"/>
    <col min="1585" max="1588" width="0" style="938" hidden="1" customWidth="1"/>
    <col min="1589" max="1589" width="12.28515625" style="938" customWidth="1"/>
    <col min="1590" max="1590" width="6.42578125" style="938" customWidth="1"/>
    <col min="1591" max="1591" width="12.28515625" style="938" customWidth="1"/>
    <col min="1592" max="1592" width="0" style="938" hidden="1" customWidth="1"/>
    <col min="1593" max="1593" width="3.7109375" style="938" customWidth="1"/>
    <col min="1594" max="1594" width="11.140625" style="938" bestFit="1" customWidth="1"/>
    <col min="1595" max="1596" width="10.5703125" style="938"/>
    <col min="1597" max="1597" width="11.140625" style="938" customWidth="1"/>
    <col min="1598" max="1827" width="10.5703125" style="938"/>
    <col min="1828" max="1835" width="0" style="938" hidden="1" customWidth="1"/>
    <col min="1836" max="1836" width="3.7109375" style="938" customWidth="1"/>
    <col min="1837" max="1837" width="3.85546875" style="938" customWidth="1"/>
    <col min="1838" max="1838" width="3.7109375" style="938" customWidth="1"/>
    <col min="1839" max="1839" width="12.7109375" style="938" customWidth="1"/>
    <col min="1840" max="1840" width="52.7109375" style="938" customWidth="1"/>
    <col min="1841" max="1844" width="0" style="938" hidden="1" customWidth="1"/>
    <col min="1845" max="1845" width="12.28515625" style="938" customWidth="1"/>
    <col min="1846" max="1846" width="6.42578125" style="938" customWidth="1"/>
    <col min="1847" max="1847" width="12.28515625" style="938" customWidth="1"/>
    <col min="1848" max="1848" width="0" style="938" hidden="1" customWidth="1"/>
    <col min="1849" max="1849" width="3.7109375" style="938" customWidth="1"/>
    <col min="1850" max="1850" width="11.140625" style="938" bestFit="1" customWidth="1"/>
    <col min="1851" max="1852" width="10.5703125" style="938"/>
    <col min="1853" max="1853" width="11.140625" style="938" customWidth="1"/>
    <col min="1854" max="2083" width="10.5703125" style="938"/>
    <col min="2084" max="2091" width="0" style="938" hidden="1" customWidth="1"/>
    <col min="2092" max="2092" width="3.7109375" style="938" customWidth="1"/>
    <col min="2093" max="2093" width="3.85546875" style="938" customWidth="1"/>
    <col min="2094" max="2094" width="3.7109375" style="938" customWidth="1"/>
    <col min="2095" max="2095" width="12.7109375" style="938" customWidth="1"/>
    <col min="2096" max="2096" width="52.7109375" style="938" customWidth="1"/>
    <col min="2097" max="2100" width="0" style="938" hidden="1" customWidth="1"/>
    <col min="2101" max="2101" width="12.28515625" style="938" customWidth="1"/>
    <col min="2102" max="2102" width="6.42578125" style="938" customWidth="1"/>
    <col min="2103" max="2103" width="12.28515625" style="938" customWidth="1"/>
    <col min="2104" max="2104" width="0" style="938" hidden="1" customWidth="1"/>
    <col min="2105" max="2105" width="3.7109375" style="938" customWidth="1"/>
    <col min="2106" max="2106" width="11.140625" style="938" bestFit="1" customWidth="1"/>
    <col min="2107" max="2108" width="10.5703125" style="938"/>
    <col min="2109" max="2109" width="11.140625" style="938" customWidth="1"/>
    <col min="2110" max="2339" width="10.5703125" style="938"/>
    <col min="2340" max="2347" width="0" style="938" hidden="1" customWidth="1"/>
    <col min="2348" max="2348" width="3.7109375" style="938" customWidth="1"/>
    <col min="2349" max="2349" width="3.85546875" style="938" customWidth="1"/>
    <col min="2350" max="2350" width="3.7109375" style="938" customWidth="1"/>
    <col min="2351" max="2351" width="12.7109375" style="938" customWidth="1"/>
    <col min="2352" max="2352" width="52.7109375" style="938" customWidth="1"/>
    <col min="2353" max="2356" width="0" style="938" hidden="1" customWidth="1"/>
    <col min="2357" max="2357" width="12.28515625" style="938" customWidth="1"/>
    <col min="2358" max="2358" width="6.42578125" style="938" customWidth="1"/>
    <col min="2359" max="2359" width="12.28515625" style="938" customWidth="1"/>
    <col min="2360" max="2360" width="0" style="938" hidden="1" customWidth="1"/>
    <col min="2361" max="2361" width="3.7109375" style="938" customWidth="1"/>
    <col min="2362" max="2362" width="11.140625" style="938" bestFit="1" customWidth="1"/>
    <col min="2363" max="2364" width="10.5703125" style="938"/>
    <col min="2365" max="2365" width="11.140625" style="938" customWidth="1"/>
    <col min="2366" max="2595" width="10.5703125" style="938"/>
    <col min="2596" max="2603" width="0" style="938" hidden="1" customWidth="1"/>
    <col min="2604" max="2604" width="3.7109375" style="938" customWidth="1"/>
    <col min="2605" max="2605" width="3.85546875" style="938" customWidth="1"/>
    <col min="2606" max="2606" width="3.7109375" style="938" customWidth="1"/>
    <col min="2607" max="2607" width="12.7109375" style="938" customWidth="1"/>
    <col min="2608" max="2608" width="52.7109375" style="938" customWidth="1"/>
    <col min="2609" max="2612" width="0" style="938" hidden="1" customWidth="1"/>
    <col min="2613" max="2613" width="12.28515625" style="938" customWidth="1"/>
    <col min="2614" max="2614" width="6.42578125" style="938" customWidth="1"/>
    <col min="2615" max="2615" width="12.28515625" style="938" customWidth="1"/>
    <col min="2616" max="2616" width="0" style="938" hidden="1" customWidth="1"/>
    <col min="2617" max="2617" width="3.7109375" style="938" customWidth="1"/>
    <col min="2618" max="2618" width="11.140625" style="938" bestFit="1" customWidth="1"/>
    <col min="2619" max="2620" width="10.5703125" style="938"/>
    <col min="2621" max="2621" width="11.140625" style="938" customWidth="1"/>
    <col min="2622" max="2851" width="10.5703125" style="938"/>
    <col min="2852" max="2859" width="0" style="938" hidden="1" customWidth="1"/>
    <col min="2860" max="2860" width="3.7109375" style="938" customWidth="1"/>
    <col min="2861" max="2861" width="3.85546875" style="938" customWidth="1"/>
    <col min="2862" max="2862" width="3.7109375" style="938" customWidth="1"/>
    <col min="2863" max="2863" width="12.7109375" style="938" customWidth="1"/>
    <col min="2864" max="2864" width="52.7109375" style="938" customWidth="1"/>
    <col min="2865" max="2868" width="0" style="938" hidden="1" customWidth="1"/>
    <col min="2869" max="2869" width="12.28515625" style="938" customWidth="1"/>
    <col min="2870" max="2870" width="6.42578125" style="938" customWidth="1"/>
    <col min="2871" max="2871" width="12.28515625" style="938" customWidth="1"/>
    <col min="2872" max="2872" width="0" style="938" hidden="1" customWidth="1"/>
    <col min="2873" max="2873" width="3.7109375" style="938" customWidth="1"/>
    <col min="2874" max="2874" width="11.140625" style="938" bestFit="1" customWidth="1"/>
    <col min="2875" max="2876" width="10.5703125" style="938"/>
    <col min="2877" max="2877" width="11.140625" style="938" customWidth="1"/>
    <col min="2878" max="3107" width="10.5703125" style="938"/>
    <col min="3108" max="3115" width="0" style="938" hidden="1" customWidth="1"/>
    <col min="3116" max="3116" width="3.7109375" style="938" customWidth="1"/>
    <col min="3117" max="3117" width="3.85546875" style="938" customWidth="1"/>
    <col min="3118" max="3118" width="3.7109375" style="938" customWidth="1"/>
    <col min="3119" max="3119" width="12.7109375" style="938" customWidth="1"/>
    <col min="3120" max="3120" width="52.7109375" style="938" customWidth="1"/>
    <col min="3121" max="3124" width="0" style="938" hidden="1" customWidth="1"/>
    <col min="3125" max="3125" width="12.28515625" style="938" customWidth="1"/>
    <col min="3126" max="3126" width="6.42578125" style="938" customWidth="1"/>
    <col min="3127" max="3127" width="12.28515625" style="938" customWidth="1"/>
    <col min="3128" max="3128" width="0" style="938" hidden="1" customWidth="1"/>
    <col min="3129" max="3129" width="3.7109375" style="938" customWidth="1"/>
    <col min="3130" max="3130" width="11.140625" style="938" bestFit="1" customWidth="1"/>
    <col min="3131" max="3132" width="10.5703125" style="938"/>
    <col min="3133" max="3133" width="11.140625" style="938" customWidth="1"/>
    <col min="3134" max="3363" width="10.5703125" style="938"/>
    <col min="3364" max="3371" width="0" style="938" hidden="1" customWidth="1"/>
    <col min="3372" max="3372" width="3.7109375" style="938" customWidth="1"/>
    <col min="3373" max="3373" width="3.85546875" style="938" customWidth="1"/>
    <col min="3374" max="3374" width="3.7109375" style="938" customWidth="1"/>
    <col min="3375" max="3375" width="12.7109375" style="938" customWidth="1"/>
    <col min="3376" max="3376" width="52.7109375" style="938" customWidth="1"/>
    <col min="3377" max="3380" width="0" style="938" hidden="1" customWidth="1"/>
    <col min="3381" max="3381" width="12.28515625" style="938" customWidth="1"/>
    <col min="3382" max="3382" width="6.42578125" style="938" customWidth="1"/>
    <col min="3383" max="3383" width="12.28515625" style="938" customWidth="1"/>
    <col min="3384" max="3384" width="0" style="938" hidden="1" customWidth="1"/>
    <col min="3385" max="3385" width="3.7109375" style="938" customWidth="1"/>
    <col min="3386" max="3386" width="11.140625" style="938" bestFit="1" customWidth="1"/>
    <col min="3387" max="3388" width="10.5703125" style="938"/>
    <col min="3389" max="3389" width="11.140625" style="938" customWidth="1"/>
    <col min="3390" max="3619" width="10.5703125" style="938"/>
    <col min="3620" max="3627" width="0" style="938" hidden="1" customWidth="1"/>
    <col min="3628" max="3628" width="3.7109375" style="938" customWidth="1"/>
    <col min="3629" max="3629" width="3.85546875" style="938" customWidth="1"/>
    <col min="3630" max="3630" width="3.7109375" style="938" customWidth="1"/>
    <col min="3631" max="3631" width="12.7109375" style="938" customWidth="1"/>
    <col min="3632" max="3632" width="52.7109375" style="938" customWidth="1"/>
    <col min="3633" max="3636" width="0" style="938" hidden="1" customWidth="1"/>
    <col min="3637" max="3637" width="12.28515625" style="938" customWidth="1"/>
    <col min="3638" max="3638" width="6.42578125" style="938" customWidth="1"/>
    <col min="3639" max="3639" width="12.28515625" style="938" customWidth="1"/>
    <col min="3640" max="3640" width="0" style="938" hidden="1" customWidth="1"/>
    <col min="3641" max="3641" width="3.7109375" style="938" customWidth="1"/>
    <col min="3642" max="3642" width="11.140625" style="938" bestFit="1" customWidth="1"/>
    <col min="3643" max="3644" width="10.5703125" style="938"/>
    <col min="3645" max="3645" width="11.140625" style="938" customWidth="1"/>
    <col min="3646" max="3875" width="10.5703125" style="938"/>
    <col min="3876" max="3883" width="0" style="938" hidden="1" customWidth="1"/>
    <col min="3884" max="3884" width="3.7109375" style="938" customWidth="1"/>
    <col min="3885" max="3885" width="3.85546875" style="938" customWidth="1"/>
    <col min="3886" max="3886" width="3.7109375" style="938" customWidth="1"/>
    <col min="3887" max="3887" width="12.7109375" style="938" customWidth="1"/>
    <col min="3888" max="3888" width="52.7109375" style="938" customWidth="1"/>
    <col min="3889" max="3892" width="0" style="938" hidden="1" customWidth="1"/>
    <col min="3893" max="3893" width="12.28515625" style="938" customWidth="1"/>
    <col min="3894" max="3894" width="6.42578125" style="938" customWidth="1"/>
    <col min="3895" max="3895" width="12.28515625" style="938" customWidth="1"/>
    <col min="3896" max="3896" width="0" style="938" hidden="1" customWidth="1"/>
    <col min="3897" max="3897" width="3.7109375" style="938" customWidth="1"/>
    <col min="3898" max="3898" width="11.140625" style="938" bestFit="1" customWidth="1"/>
    <col min="3899" max="3900" width="10.5703125" style="938"/>
    <col min="3901" max="3901" width="11.140625" style="938" customWidth="1"/>
    <col min="3902" max="4131" width="10.5703125" style="938"/>
    <col min="4132" max="4139" width="0" style="938" hidden="1" customWidth="1"/>
    <col min="4140" max="4140" width="3.7109375" style="938" customWidth="1"/>
    <col min="4141" max="4141" width="3.85546875" style="938" customWidth="1"/>
    <col min="4142" max="4142" width="3.7109375" style="938" customWidth="1"/>
    <col min="4143" max="4143" width="12.7109375" style="938" customWidth="1"/>
    <col min="4144" max="4144" width="52.7109375" style="938" customWidth="1"/>
    <col min="4145" max="4148" width="0" style="938" hidden="1" customWidth="1"/>
    <col min="4149" max="4149" width="12.28515625" style="938" customWidth="1"/>
    <col min="4150" max="4150" width="6.42578125" style="938" customWidth="1"/>
    <col min="4151" max="4151" width="12.28515625" style="938" customWidth="1"/>
    <col min="4152" max="4152" width="0" style="938" hidden="1" customWidth="1"/>
    <col min="4153" max="4153" width="3.7109375" style="938" customWidth="1"/>
    <col min="4154" max="4154" width="11.140625" style="938" bestFit="1" customWidth="1"/>
    <col min="4155" max="4156" width="10.5703125" style="938"/>
    <col min="4157" max="4157" width="11.140625" style="938" customWidth="1"/>
    <col min="4158" max="4387" width="10.5703125" style="938"/>
    <col min="4388" max="4395" width="0" style="938" hidden="1" customWidth="1"/>
    <col min="4396" max="4396" width="3.7109375" style="938" customWidth="1"/>
    <col min="4397" max="4397" width="3.85546875" style="938" customWidth="1"/>
    <col min="4398" max="4398" width="3.7109375" style="938" customWidth="1"/>
    <col min="4399" max="4399" width="12.7109375" style="938" customWidth="1"/>
    <col min="4400" max="4400" width="52.7109375" style="938" customWidth="1"/>
    <col min="4401" max="4404" width="0" style="938" hidden="1" customWidth="1"/>
    <col min="4405" max="4405" width="12.28515625" style="938" customWidth="1"/>
    <col min="4406" max="4406" width="6.42578125" style="938" customWidth="1"/>
    <col min="4407" max="4407" width="12.28515625" style="938" customWidth="1"/>
    <col min="4408" max="4408" width="0" style="938" hidden="1" customWidth="1"/>
    <col min="4409" max="4409" width="3.7109375" style="938" customWidth="1"/>
    <col min="4410" max="4410" width="11.140625" style="938" bestFit="1" customWidth="1"/>
    <col min="4411" max="4412" width="10.5703125" style="938"/>
    <col min="4413" max="4413" width="11.140625" style="938" customWidth="1"/>
    <col min="4414" max="4643" width="10.5703125" style="938"/>
    <col min="4644" max="4651" width="0" style="938" hidden="1" customWidth="1"/>
    <col min="4652" max="4652" width="3.7109375" style="938" customWidth="1"/>
    <col min="4653" max="4653" width="3.85546875" style="938" customWidth="1"/>
    <col min="4654" max="4654" width="3.7109375" style="938" customWidth="1"/>
    <col min="4655" max="4655" width="12.7109375" style="938" customWidth="1"/>
    <col min="4656" max="4656" width="52.7109375" style="938" customWidth="1"/>
    <col min="4657" max="4660" width="0" style="938" hidden="1" customWidth="1"/>
    <col min="4661" max="4661" width="12.28515625" style="938" customWidth="1"/>
    <col min="4662" max="4662" width="6.42578125" style="938" customWidth="1"/>
    <col min="4663" max="4663" width="12.28515625" style="938" customWidth="1"/>
    <col min="4664" max="4664" width="0" style="938" hidden="1" customWidth="1"/>
    <col min="4665" max="4665" width="3.7109375" style="938" customWidth="1"/>
    <col min="4666" max="4666" width="11.140625" style="938" bestFit="1" customWidth="1"/>
    <col min="4667" max="4668" width="10.5703125" style="938"/>
    <col min="4669" max="4669" width="11.140625" style="938" customWidth="1"/>
    <col min="4670" max="4899" width="10.5703125" style="938"/>
    <col min="4900" max="4907" width="0" style="938" hidden="1" customWidth="1"/>
    <col min="4908" max="4908" width="3.7109375" style="938" customWidth="1"/>
    <col min="4909" max="4909" width="3.85546875" style="938" customWidth="1"/>
    <col min="4910" max="4910" width="3.7109375" style="938" customWidth="1"/>
    <col min="4911" max="4911" width="12.7109375" style="938" customWidth="1"/>
    <col min="4912" max="4912" width="52.7109375" style="938" customWidth="1"/>
    <col min="4913" max="4916" width="0" style="938" hidden="1" customWidth="1"/>
    <col min="4917" max="4917" width="12.28515625" style="938" customWidth="1"/>
    <col min="4918" max="4918" width="6.42578125" style="938" customWidth="1"/>
    <col min="4919" max="4919" width="12.28515625" style="938" customWidth="1"/>
    <col min="4920" max="4920" width="0" style="938" hidden="1" customWidth="1"/>
    <col min="4921" max="4921" width="3.7109375" style="938" customWidth="1"/>
    <col min="4922" max="4922" width="11.140625" style="938" bestFit="1" customWidth="1"/>
    <col min="4923" max="4924" width="10.5703125" style="938"/>
    <col min="4925" max="4925" width="11.140625" style="938" customWidth="1"/>
    <col min="4926" max="5155" width="10.5703125" style="938"/>
    <col min="5156" max="5163" width="0" style="938" hidden="1" customWidth="1"/>
    <col min="5164" max="5164" width="3.7109375" style="938" customWidth="1"/>
    <col min="5165" max="5165" width="3.85546875" style="938" customWidth="1"/>
    <col min="5166" max="5166" width="3.7109375" style="938" customWidth="1"/>
    <col min="5167" max="5167" width="12.7109375" style="938" customWidth="1"/>
    <col min="5168" max="5168" width="52.7109375" style="938" customWidth="1"/>
    <col min="5169" max="5172" width="0" style="938" hidden="1" customWidth="1"/>
    <col min="5173" max="5173" width="12.28515625" style="938" customWidth="1"/>
    <col min="5174" max="5174" width="6.42578125" style="938" customWidth="1"/>
    <col min="5175" max="5175" width="12.28515625" style="938" customWidth="1"/>
    <col min="5176" max="5176" width="0" style="938" hidden="1" customWidth="1"/>
    <col min="5177" max="5177" width="3.7109375" style="938" customWidth="1"/>
    <col min="5178" max="5178" width="11.140625" style="938" bestFit="1" customWidth="1"/>
    <col min="5179" max="5180" width="10.5703125" style="938"/>
    <col min="5181" max="5181" width="11.140625" style="938" customWidth="1"/>
    <col min="5182" max="5411" width="10.5703125" style="938"/>
    <col min="5412" max="5419" width="0" style="938" hidden="1" customWidth="1"/>
    <col min="5420" max="5420" width="3.7109375" style="938" customWidth="1"/>
    <col min="5421" max="5421" width="3.85546875" style="938" customWidth="1"/>
    <col min="5422" max="5422" width="3.7109375" style="938" customWidth="1"/>
    <col min="5423" max="5423" width="12.7109375" style="938" customWidth="1"/>
    <col min="5424" max="5424" width="52.7109375" style="938" customWidth="1"/>
    <col min="5425" max="5428" width="0" style="938" hidden="1" customWidth="1"/>
    <col min="5429" max="5429" width="12.28515625" style="938" customWidth="1"/>
    <col min="5430" max="5430" width="6.42578125" style="938" customWidth="1"/>
    <col min="5431" max="5431" width="12.28515625" style="938" customWidth="1"/>
    <col min="5432" max="5432" width="0" style="938" hidden="1" customWidth="1"/>
    <col min="5433" max="5433" width="3.7109375" style="938" customWidth="1"/>
    <col min="5434" max="5434" width="11.140625" style="938" bestFit="1" customWidth="1"/>
    <col min="5435" max="5436" width="10.5703125" style="938"/>
    <col min="5437" max="5437" width="11.140625" style="938" customWidth="1"/>
    <col min="5438" max="5667" width="10.5703125" style="938"/>
    <col min="5668" max="5675" width="0" style="938" hidden="1" customWidth="1"/>
    <col min="5676" max="5676" width="3.7109375" style="938" customWidth="1"/>
    <col min="5677" max="5677" width="3.85546875" style="938" customWidth="1"/>
    <col min="5678" max="5678" width="3.7109375" style="938" customWidth="1"/>
    <col min="5679" max="5679" width="12.7109375" style="938" customWidth="1"/>
    <col min="5680" max="5680" width="52.7109375" style="938" customWidth="1"/>
    <col min="5681" max="5684" width="0" style="938" hidden="1" customWidth="1"/>
    <col min="5685" max="5685" width="12.28515625" style="938" customWidth="1"/>
    <col min="5686" max="5686" width="6.42578125" style="938" customWidth="1"/>
    <col min="5687" max="5687" width="12.28515625" style="938" customWidth="1"/>
    <col min="5688" max="5688" width="0" style="938" hidden="1" customWidth="1"/>
    <col min="5689" max="5689" width="3.7109375" style="938" customWidth="1"/>
    <col min="5690" max="5690" width="11.140625" style="938" bestFit="1" customWidth="1"/>
    <col min="5691" max="5692" width="10.5703125" style="938"/>
    <col min="5693" max="5693" width="11.140625" style="938" customWidth="1"/>
    <col min="5694" max="5923" width="10.5703125" style="938"/>
    <col min="5924" max="5931" width="0" style="938" hidden="1" customWidth="1"/>
    <col min="5932" max="5932" width="3.7109375" style="938" customWidth="1"/>
    <col min="5933" max="5933" width="3.85546875" style="938" customWidth="1"/>
    <col min="5934" max="5934" width="3.7109375" style="938" customWidth="1"/>
    <col min="5935" max="5935" width="12.7109375" style="938" customWidth="1"/>
    <col min="5936" max="5936" width="52.7109375" style="938" customWidth="1"/>
    <col min="5937" max="5940" width="0" style="938" hidden="1" customWidth="1"/>
    <col min="5941" max="5941" width="12.28515625" style="938" customWidth="1"/>
    <col min="5942" max="5942" width="6.42578125" style="938" customWidth="1"/>
    <col min="5943" max="5943" width="12.28515625" style="938" customWidth="1"/>
    <col min="5944" max="5944" width="0" style="938" hidden="1" customWidth="1"/>
    <col min="5945" max="5945" width="3.7109375" style="938" customWidth="1"/>
    <col min="5946" max="5946" width="11.140625" style="938" bestFit="1" customWidth="1"/>
    <col min="5947" max="5948" width="10.5703125" style="938"/>
    <col min="5949" max="5949" width="11.140625" style="938" customWidth="1"/>
    <col min="5950" max="6179" width="10.5703125" style="938"/>
    <col min="6180" max="6187" width="0" style="938" hidden="1" customWidth="1"/>
    <col min="6188" max="6188" width="3.7109375" style="938" customWidth="1"/>
    <col min="6189" max="6189" width="3.85546875" style="938" customWidth="1"/>
    <col min="6190" max="6190" width="3.7109375" style="938" customWidth="1"/>
    <col min="6191" max="6191" width="12.7109375" style="938" customWidth="1"/>
    <col min="6192" max="6192" width="52.7109375" style="938" customWidth="1"/>
    <col min="6193" max="6196" width="0" style="938" hidden="1" customWidth="1"/>
    <col min="6197" max="6197" width="12.28515625" style="938" customWidth="1"/>
    <col min="6198" max="6198" width="6.42578125" style="938" customWidth="1"/>
    <col min="6199" max="6199" width="12.28515625" style="938" customWidth="1"/>
    <col min="6200" max="6200" width="0" style="938" hidden="1" customWidth="1"/>
    <col min="6201" max="6201" width="3.7109375" style="938" customWidth="1"/>
    <col min="6202" max="6202" width="11.140625" style="938" bestFit="1" customWidth="1"/>
    <col min="6203" max="6204" width="10.5703125" style="938"/>
    <col min="6205" max="6205" width="11.140625" style="938" customWidth="1"/>
    <col min="6206" max="6435" width="10.5703125" style="938"/>
    <col min="6436" max="6443" width="0" style="938" hidden="1" customWidth="1"/>
    <col min="6444" max="6444" width="3.7109375" style="938" customWidth="1"/>
    <col min="6445" max="6445" width="3.85546875" style="938" customWidth="1"/>
    <col min="6446" max="6446" width="3.7109375" style="938" customWidth="1"/>
    <col min="6447" max="6447" width="12.7109375" style="938" customWidth="1"/>
    <col min="6448" max="6448" width="52.7109375" style="938" customWidth="1"/>
    <col min="6449" max="6452" width="0" style="938" hidden="1" customWidth="1"/>
    <col min="6453" max="6453" width="12.28515625" style="938" customWidth="1"/>
    <col min="6454" max="6454" width="6.42578125" style="938" customWidth="1"/>
    <col min="6455" max="6455" width="12.28515625" style="938" customWidth="1"/>
    <col min="6456" max="6456" width="0" style="938" hidden="1" customWidth="1"/>
    <col min="6457" max="6457" width="3.7109375" style="938" customWidth="1"/>
    <col min="6458" max="6458" width="11.140625" style="938" bestFit="1" customWidth="1"/>
    <col min="6459" max="6460" width="10.5703125" style="938"/>
    <col min="6461" max="6461" width="11.140625" style="938" customWidth="1"/>
    <col min="6462" max="6691" width="10.5703125" style="938"/>
    <col min="6692" max="6699" width="0" style="938" hidden="1" customWidth="1"/>
    <col min="6700" max="6700" width="3.7109375" style="938" customWidth="1"/>
    <col min="6701" max="6701" width="3.85546875" style="938" customWidth="1"/>
    <col min="6702" max="6702" width="3.7109375" style="938" customWidth="1"/>
    <col min="6703" max="6703" width="12.7109375" style="938" customWidth="1"/>
    <col min="6704" max="6704" width="52.7109375" style="938" customWidth="1"/>
    <col min="6705" max="6708" width="0" style="938" hidden="1" customWidth="1"/>
    <col min="6709" max="6709" width="12.28515625" style="938" customWidth="1"/>
    <col min="6710" max="6710" width="6.42578125" style="938" customWidth="1"/>
    <col min="6711" max="6711" width="12.28515625" style="938" customWidth="1"/>
    <col min="6712" max="6712" width="0" style="938" hidden="1" customWidth="1"/>
    <col min="6713" max="6713" width="3.7109375" style="938" customWidth="1"/>
    <col min="6714" max="6714" width="11.140625" style="938" bestFit="1" customWidth="1"/>
    <col min="6715" max="6716" width="10.5703125" style="938"/>
    <col min="6717" max="6717" width="11.140625" style="938" customWidth="1"/>
    <col min="6718" max="6947" width="10.5703125" style="938"/>
    <col min="6948" max="6955" width="0" style="938" hidden="1" customWidth="1"/>
    <col min="6956" max="6956" width="3.7109375" style="938" customWidth="1"/>
    <col min="6957" max="6957" width="3.85546875" style="938" customWidth="1"/>
    <col min="6958" max="6958" width="3.7109375" style="938" customWidth="1"/>
    <col min="6959" max="6959" width="12.7109375" style="938" customWidth="1"/>
    <col min="6960" max="6960" width="52.7109375" style="938" customWidth="1"/>
    <col min="6961" max="6964" width="0" style="938" hidden="1" customWidth="1"/>
    <col min="6965" max="6965" width="12.28515625" style="938" customWidth="1"/>
    <col min="6966" max="6966" width="6.42578125" style="938" customWidth="1"/>
    <col min="6967" max="6967" width="12.28515625" style="938" customWidth="1"/>
    <col min="6968" max="6968" width="0" style="938" hidden="1" customWidth="1"/>
    <col min="6969" max="6969" width="3.7109375" style="938" customWidth="1"/>
    <col min="6970" max="6970" width="11.140625" style="938" bestFit="1" customWidth="1"/>
    <col min="6971" max="6972" width="10.5703125" style="938"/>
    <col min="6973" max="6973" width="11.140625" style="938" customWidth="1"/>
    <col min="6974" max="7203" width="10.5703125" style="938"/>
    <col min="7204" max="7211" width="0" style="938" hidden="1" customWidth="1"/>
    <col min="7212" max="7212" width="3.7109375" style="938" customWidth="1"/>
    <col min="7213" max="7213" width="3.85546875" style="938" customWidth="1"/>
    <col min="7214" max="7214" width="3.7109375" style="938" customWidth="1"/>
    <col min="7215" max="7215" width="12.7109375" style="938" customWidth="1"/>
    <col min="7216" max="7216" width="52.7109375" style="938" customWidth="1"/>
    <col min="7217" max="7220" width="0" style="938" hidden="1" customWidth="1"/>
    <col min="7221" max="7221" width="12.28515625" style="938" customWidth="1"/>
    <col min="7222" max="7222" width="6.42578125" style="938" customWidth="1"/>
    <col min="7223" max="7223" width="12.28515625" style="938" customWidth="1"/>
    <col min="7224" max="7224" width="0" style="938" hidden="1" customWidth="1"/>
    <col min="7225" max="7225" width="3.7109375" style="938" customWidth="1"/>
    <col min="7226" max="7226" width="11.140625" style="938" bestFit="1" customWidth="1"/>
    <col min="7227" max="7228" width="10.5703125" style="938"/>
    <col min="7229" max="7229" width="11.140625" style="938" customWidth="1"/>
    <col min="7230" max="7459" width="10.5703125" style="938"/>
    <col min="7460" max="7467" width="0" style="938" hidden="1" customWidth="1"/>
    <col min="7468" max="7468" width="3.7109375" style="938" customWidth="1"/>
    <col min="7469" max="7469" width="3.85546875" style="938" customWidth="1"/>
    <col min="7470" max="7470" width="3.7109375" style="938" customWidth="1"/>
    <col min="7471" max="7471" width="12.7109375" style="938" customWidth="1"/>
    <col min="7472" max="7472" width="52.7109375" style="938" customWidth="1"/>
    <col min="7473" max="7476" width="0" style="938" hidden="1" customWidth="1"/>
    <col min="7477" max="7477" width="12.28515625" style="938" customWidth="1"/>
    <col min="7478" max="7478" width="6.42578125" style="938" customWidth="1"/>
    <col min="7479" max="7479" width="12.28515625" style="938" customWidth="1"/>
    <col min="7480" max="7480" width="0" style="938" hidden="1" customWidth="1"/>
    <col min="7481" max="7481" width="3.7109375" style="938" customWidth="1"/>
    <col min="7482" max="7482" width="11.140625" style="938" bestFit="1" customWidth="1"/>
    <col min="7483" max="7484" width="10.5703125" style="938"/>
    <col min="7485" max="7485" width="11.140625" style="938" customWidth="1"/>
    <col min="7486" max="7715" width="10.5703125" style="938"/>
    <col min="7716" max="7723" width="0" style="938" hidden="1" customWidth="1"/>
    <col min="7724" max="7724" width="3.7109375" style="938" customWidth="1"/>
    <col min="7725" max="7725" width="3.85546875" style="938" customWidth="1"/>
    <col min="7726" max="7726" width="3.7109375" style="938" customWidth="1"/>
    <col min="7727" max="7727" width="12.7109375" style="938" customWidth="1"/>
    <col min="7728" max="7728" width="52.7109375" style="938" customWidth="1"/>
    <col min="7729" max="7732" width="0" style="938" hidden="1" customWidth="1"/>
    <col min="7733" max="7733" width="12.28515625" style="938" customWidth="1"/>
    <col min="7734" max="7734" width="6.42578125" style="938" customWidth="1"/>
    <col min="7735" max="7735" width="12.28515625" style="938" customWidth="1"/>
    <col min="7736" max="7736" width="0" style="938" hidden="1" customWidth="1"/>
    <col min="7737" max="7737" width="3.7109375" style="938" customWidth="1"/>
    <col min="7738" max="7738" width="11.140625" style="938" bestFit="1" customWidth="1"/>
    <col min="7739" max="7740" width="10.5703125" style="938"/>
    <col min="7741" max="7741" width="11.140625" style="938" customWidth="1"/>
    <col min="7742" max="7971" width="10.5703125" style="938"/>
    <col min="7972" max="7979" width="0" style="938" hidden="1" customWidth="1"/>
    <col min="7980" max="7980" width="3.7109375" style="938" customWidth="1"/>
    <col min="7981" max="7981" width="3.85546875" style="938" customWidth="1"/>
    <col min="7982" max="7982" width="3.7109375" style="938" customWidth="1"/>
    <col min="7983" max="7983" width="12.7109375" style="938" customWidth="1"/>
    <col min="7984" max="7984" width="52.7109375" style="938" customWidth="1"/>
    <col min="7985" max="7988" width="0" style="938" hidden="1" customWidth="1"/>
    <col min="7989" max="7989" width="12.28515625" style="938" customWidth="1"/>
    <col min="7990" max="7990" width="6.42578125" style="938" customWidth="1"/>
    <col min="7991" max="7991" width="12.28515625" style="938" customWidth="1"/>
    <col min="7992" max="7992" width="0" style="938" hidden="1" customWidth="1"/>
    <col min="7993" max="7993" width="3.7109375" style="938" customWidth="1"/>
    <col min="7994" max="7994" width="11.140625" style="938" bestFit="1" customWidth="1"/>
    <col min="7995" max="7996" width="10.5703125" style="938"/>
    <col min="7997" max="7997" width="11.140625" style="938" customWidth="1"/>
    <col min="7998" max="8227" width="10.5703125" style="938"/>
    <col min="8228" max="8235" width="0" style="938" hidden="1" customWidth="1"/>
    <col min="8236" max="8236" width="3.7109375" style="938" customWidth="1"/>
    <col min="8237" max="8237" width="3.85546875" style="938" customWidth="1"/>
    <col min="8238" max="8238" width="3.7109375" style="938" customWidth="1"/>
    <col min="8239" max="8239" width="12.7109375" style="938" customWidth="1"/>
    <col min="8240" max="8240" width="52.7109375" style="938" customWidth="1"/>
    <col min="8241" max="8244" width="0" style="938" hidden="1" customWidth="1"/>
    <col min="8245" max="8245" width="12.28515625" style="938" customWidth="1"/>
    <col min="8246" max="8246" width="6.42578125" style="938" customWidth="1"/>
    <col min="8247" max="8247" width="12.28515625" style="938" customWidth="1"/>
    <col min="8248" max="8248" width="0" style="938" hidden="1" customWidth="1"/>
    <col min="8249" max="8249" width="3.7109375" style="938" customWidth="1"/>
    <col min="8250" max="8250" width="11.140625" style="938" bestFit="1" customWidth="1"/>
    <col min="8251" max="8252" width="10.5703125" style="938"/>
    <col min="8253" max="8253" width="11.140625" style="938" customWidth="1"/>
    <col min="8254" max="8483" width="10.5703125" style="938"/>
    <col min="8484" max="8491" width="0" style="938" hidden="1" customWidth="1"/>
    <col min="8492" max="8492" width="3.7109375" style="938" customWidth="1"/>
    <col min="8493" max="8493" width="3.85546875" style="938" customWidth="1"/>
    <col min="8494" max="8494" width="3.7109375" style="938" customWidth="1"/>
    <col min="8495" max="8495" width="12.7109375" style="938" customWidth="1"/>
    <col min="8496" max="8496" width="52.7109375" style="938" customWidth="1"/>
    <col min="8497" max="8500" width="0" style="938" hidden="1" customWidth="1"/>
    <col min="8501" max="8501" width="12.28515625" style="938" customWidth="1"/>
    <col min="8502" max="8502" width="6.42578125" style="938" customWidth="1"/>
    <col min="8503" max="8503" width="12.28515625" style="938" customWidth="1"/>
    <col min="8504" max="8504" width="0" style="938" hidden="1" customWidth="1"/>
    <col min="8505" max="8505" width="3.7109375" style="938" customWidth="1"/>
    <col min="8506" max="8506" width="11.140625" style="938" bestFit="1" customWidth="1"/>
    <col min="8507" max="8508" width="10.5703125" style="938"/>
    <col min="8509" max="8509" width="11.140625" style="938" customWidth="1"/>
    <col min="8510" max="8739" width="10.5703125" style="938"/>
    <col min="8740" max="8747" width="0" style="938" hidden="1" customWidth="1"/>
    <col min="8748" max="8748" width="3.7109375" style="938" customWidth="1"/>
    <col min="8749" max="8749" width="3.85546875" style="938" customWidth="1"/>
    <col min="8750" max="8750" width="3.7109375" style="938" customWidth="1"/>
    <col min="8751" max="8751" width="12.7109375" style="938" customWidth="1"/>
    <col min="8752" max="8752" width="52.7109375" style="938" customWidth="1"/>
    <col min="8753" max="8756" width="0" style="938" hidden="1" customWidth="1"/>
    <col min="8757" max="8757" width="12.28515625" style="938" customWidth="1"/>
    <col min="8758" max="8758" width="6.42578125" style="938" customWidth="1"/>
    <col min="8759" max="8759" width="12.28515625" style="938" customWidth="1"/>
    <col min="8760" max="8760" width="0" style="938" hidden="1" customWidth="1"/>
    <col min="8761" max="8761" width="3.7109375" style="938" customWidth="1"/>
    <col min="8762" max="8762" width="11.140625" style="938" bestFit="1" customWidth="1"/>
    <col min="8763" max="8764" width="10.5703125" style="938"/>
    <col min="8765" max="8765" width="11.140625" style="938" customWidth="1"/>
    <col min="8766" max="8995" width="10.5703125" style="938"/>
    <col min="8996" max="9003" width="0" style="938" hidden="1" customWidth="1"/>
    <col min="9004" max="9004" width="3.7109375" style="938" customWidth="1"/>
    <col min="9005" max="9005" width="3.85546875" style="938" customWidth="1"/>
    <col min="9006" max="9006" width="3.7109375" style="938" customWidth="1"/>
    <col min="9007" max="9007" width="12.7109375" style="938" customWidth="1"/>
    <col min="9008" max="9008" width="52.7109375" style="938" customWidth="1"/>
    <col min="9009" max="9012" width="0" style="938" hidden="1" customWidth="1"/>
    <col min="9013" max="9013" width="12.28515625" style="938" customWidth="1"/>
    <col min="9014" max="9014" width="6.42578125" style="938" customWidth="1"/>
    <col min="9015" max="9015" width="12.28515625" style="938" customWidth="1"/>
    <col min="9016" max="9016" width="0" style="938" hidden="1" customWidth="1"/>
    <col min="9017" max="9017" width="3.7109375" style="938" customWidth="1"/>
    <col min="9018" max="9018" width="11.140625" style="938" bestFit="1" customWidth="1"/>
    <col min="9019" max="9020" width="10.5703125" style="938"/>
    <col min="9021" max="9021" width="11.140625" style="938" customWidth="1"/>
    <col min="9022" max="9251" width="10.5703125" style="938"/>
    <col min="9252" max="9259" width="0" style="938" hidden="1" customWidth="1"/>
    <col min="9260" max="9260" width="3.7109375" style="938" customWidth="1"/>
    <col min="9261" max="9261" width="3.85546875" style="938" customWidth="1"/>
    <col min="9262" max="9262" width="3.7109375" style="938" customWidth="1"/>
    <col min="9263" max="9263" width="12.7109375" style="938" customWidth="1"/>
    <col min="9264" max="9264" width="52.7109375" style="938" customWidth="1"/>
    <col min="9265" max="9268" width="0" style="938" hidden="1" customWidth="1"/>
    <col min="9269" max="9269" width="12.28515625" style="938" customWidth="1"/>
    <col min="9270" max="9270" width="6.42578125" style="938" customWidth="1"/>
    <col min="9271" max="9271" width="12.28515625" style="938" customWidth="1"/>
    <col min="9272" max="9272" width="0" style="938" hidden="1" customWidth="1"/>
    <col min="9273" max="9273" width="3.7109375" style="938" customWidth="1"/>
    <col min="9274" max="9274" width="11.140625" style="938" bestFit="1" customWidth="1"/>
    <col min="9275" max="9276" width="10.5703125" style="938"/>
    <col min="9277" max="9277" width="11.140625" style="938" customWidth="1"/>
    <col min="9278" max="9507" width="10.5703125" style="938"/>
    <col min="9508" max="9515" width="0" style="938" hidden="1" customWidth="1"/>
    <col min="9516" max="9516" width="3.7109375" style="938" customWidth="1"/>
    <col min="9517" max="9517" width="3.85546875" style="938" customWidth="1"/>
    <col min="9518" max="9518" width="3.7109375" style="938" customWidth="1"/>
    <col min="9519" max="9519" width="12.7109375" style="938" customWidth="1"/>
    <col min="9520" max="9520" width="52.7109375" style="938" customWidth="1"/>
    <col min="9521" max="9524" width="0" style="938" hidden="1" customWidth="1"/>
    <col min="9525" max="9525" width="12.28515625" style="938" customWidth="1"/>
    <col min="9526" max="9526" width="6.42578125" style="938" customWidth="1"/>
    <col min="9527" max="9527" width="12.28515625" style="938" customWidth="1"/>
    <col min="9528" max="9528" width="0" style="938" hidden="1" customWidth="1"/>
    <col min="9529" max="9529" width="3.7109375" style="938" customWidth="1"/>
    <col min="9530" max="9530" width="11.140625" style="938" bestFit="1" customWidth="1"/>
    <col min="9531" max="9532" width="10.5703125" style="938"/>
    <col min="9533" max="9533" width="11.140625" style="938" customWidth="1"/>
    <col min="9534" max="9763" width="10.5703125" style="938"/>
    <col min="9764" max="9771" width="0" style="938" hidden="1" customWidth="1"/>
    <col min="9772" max="9772" width="3.7109375" style="938" customWidth="1"/>
    <col min="9773" max="9773" width="3.85546875" style="938" customWidth="1"/>
    <col min="9774" max="9774" width="3.7109375" style="938" customWidth="1"/>
    <col min="9775" max="9775" width="12.7109375" style="938" customWidth="1"/>
    <col min="9776" max="9776" width="52.7109375" style="938" customWidth="1"/>
    <col min="9777" max="9780" width="0" style="938" hidden="1" customWidth="1"/>
    <col min="9781" max="9781" width="12.28515625" style="938" customWidth="1"/>
    <col min="9782" max="9782" width="6.42578125" style="938" customWidth="1"/>
    <col min="9783" max="9783" width="12.28515625" style="938" customWidth="1"/>
    <col min="9784" max="9784" width="0" style="938" hidden="1" customWidth="1"/>
    <col min="9785" max="9785" width="3.7109375" style="938" customWidth="1"/>
    <col min="9786" max="9786" width="11.140625" style="938" bestFit="1" customWidth="1"/>
    <col min="9787" max="9788" width="10.5703125" style="938"/>
    <col min="9789" max="9789" width="11.140625" style="938" customWidth="1"/>
    <col min="9790" max="10019" width="10.5703125" style="938"/>
    <col min="10020" max="10027" width="0" style="938" hidden="1" customWidth="1"/>
    <col min="10028" max="10028" width="3.7109375" style="938" customWidth="1"/>
    <col min="10029" max="10029" width="3.85546875" style="938" customWidth="1"/>
    <col min="10030" max="10030" width="3.7109375" style="938" customWidth="1"/>
    <col min="10031" max="10031" width="12.7109375" style="938" customWidth="1"/>
    <col min="10032" max="10032" width="52.7109375" style="938" customWidth="1"/>
    <col min="10033" max="10036" width="0" style="938" hidden="1" customWidth="1"/>
    <col min="10037" max="10037" width="12.28515625" style="938" customWidth="1"/>
    <col min="10038" max="10038" width="6.42578125" style="938" customWidth="1"/>
    <col min="10039" max="10039" width="12.28515625" style="938" customWidth="1"/>
    <col min="10040" max="10040" width="0" style="938" hidden="1" customWidth="1"/>
    <col min="10041" max="10041" width="3.7109375" style="938" customWidth="1"/>
    <col min="10042" max="10042" width="11.140625" style="938" bestFit="1" customWidth="1"/>
    <col min="10043" max="10044" width="10.5703125" style="938"/>
    <col min="10045" max="10045" width="11.140625" style="938" customWidth="1"/>
    <col min="10046" max="10275" width="10.5703125" style="938"/>
    <col min="10276" max="10283" width="0" style="938" hidden="1" customWidth="1"/>
    <col min="10284" max="10284" width="3.7109375" style="938" customWidth="1"/>
    <col min="10285" max="10285" width="3.85546875" style="938" customWidth="1"/>
    <col min="10286" max="10286" width="3.7109375" style="938" customWidth="1"/>
    <col min="10287" max="10287" width="12.7109375" style="938" customWidth="1"/>
    <col min="10288" max="10288" width="52.7109375" style="938" customWidth="1"/>
    <col min="10289" max="10292" width="0" style="938" hidden="1" customWidth="1"/>
    <col min="10293" max="10293" width="12.28515625" style="938" customWidth="1"/>
    <col min="10294" max="10294" width="6.42578125" style="938" customWidth="1"/>
    <col min="10295" max="10295" width="12.28515625" style="938" customWidth="1"/>
    <col min="10296" max="10296" width="0" style="938" hidden="1" customWidth="1"/>
    <col min="10297" max="10297" width="3.7109375" style="938" customWidth="1"/>
    <col min="10298" max="10298" width="11.140625" style="938" bestFit="1" customWidth="1"/>
    <col min="10299" max="10300" width="10.5703125" style="938"/>
    <col min="10301" max="10301" width="11.140625" style="938" customWidth="1"/>
    <col min="10302" max="10531" width="10.5703125" style="938"/>
    <col min="10532" max="10539" width="0" style="938" hidden="1" customWidth="1"/>
    <col min="10540" max="10540" width="3.7109375" style="938" customWidth="1"/>
    <col min="10541" max="10541" width="3.85546875" style="938" customWidth="1"/>
    <col min="10542" max="10542" width="3.7109375" style="938" customWidth="1"/>
    <col min="10543" max="10543" width="12.7109375" style="938" customWidth="1"/>
    <col min="10544" max="10544" width="52.7109375" style="938" customWidth="1"/>
    <col min="10545" max="10548" width="0" style="938" hidden="1" customWidth="1"/>
    <col min="10549" max="10549" width="12.28515625" style="938" customWidth="1"/>
    <col min="10550" max="10550" width="6.42578125" style="938" customWidth="1"/>
    <col min="10551" max="10551" width="12.28515625" style="938" customWidth="1"/>
    <col min="10552" max="10552" width="0" style="938" hidden="1" customWidth="1"/>
    <col min="10553" max="10553" width="3.7109375" style="938" customWidth="1"/>
    <col min="10554" max="10554" width="11.140625" style="938" bestFit="1" customWidth="1"/>
    <col min="10555" max="10556" width="10.5703125" style="938"/>
    <col min="10557" max="10557" width="11.140625" style="938" customWidth="1"/>
    <col min="10558" max="10787" width="10.5703125" style="938"/>
    <col min="10788" max="10795" width="0" style="938" hidden="1" customWidth="1"/>
    <col min="10796" max="10796" width="3.7109375" style="938" customWidth="1"/>
    <col min="10797" max="10797" width="3.85546875" style="938" customWidth="1"/>
    <col min="10798" max="10798" width="3.7109375" style="938" customWidth="1"/>
    <col min="10799" max="10799" width="12.7109375" style="938" customWidth="1"/>
    <col min="10800" max="10800" width="52.7109375" style="938" customWidth="1"/>
    <col min="10801" max="10804" width="0" style="938" hidden="1" customWidth="1"/>
    <col min="10805" max="10805" width="12.28515625" style="938" customWidth="1"/>
    <col min="10806" max="10806" width="6.42578125" style="938" customWidth="1"/>
    <col min="10807" max="10807" width="12.28515625" style="938" customWidth="1"/>
    <col min="10808" max="10808" width="0" style="938" hidden="1" customWidth="1"/>
    <col min="10809" max="10809" width="3.7109375" style="938" customWidth="1"/>
    <col min="10810" max="10810" width="11.140625" style="938" bestFit="1" customWidth="1"/>
    <col min="10811" max="10812" width="10.5703125" style="938"/>
    <col min="10813" max="10813" width="11.140625" style="938" customWidth="1"/>
    <col min="10814" max="11043" width="10.5703125" style="938"/>
    <col min="11044" max="11051" width="0" style="938" hidden="1" customWidth="1"/>
    <col min="11052" max="11052" width="3.7109375" style="938" customWidth="1"/>
    <col min="11053" max="11053" width="3.85546875" style="938" customWidth="1"/>
    <col min="11054" max="11054" width="3.7109375" style="938" customWidth="1"/>
    <col min="11055" max="11055" width="12.7109375" style="938" customWidth="1"/>
    <col min="11056" max="11056" width="52.7109375" style="938" customWidth="1"/>
    <col min="11057" max="11060" width="0" style="938" hidden="1" customWidth="1"/>
    <col min="11061" max="11061" width="12.28515625" style="938" customWidth="1"/>
    <col min="11062" max="11062" width="6.42578125" style="938" customWidth="1"/>
    <col min="11063" max="11063" width="12.28515625" style="938" customWidth="1"/>
    <col min="11064" max="11064" width="0" style="938" hidden="1" customWidth="1"/>
    <col min="11065" max="11065" width="3.7109375" style="938" customWidth="1"/>
    <col min="11066" max="11066" width="11.140625" style="938" bestFit="1" customWidth="1"/>
    <col min="11067" max="11068" width="10.5703125" style="938"/>
    <col min="11069" max="11069" width="11.140625" style="938" customWidth="1"/>
    <col min="11070" max="11299" width="10.5703125" style="938"/>
    <col min="11300" max="11307" width="0" style="938" hidden="1" customWidth="1"/>
    <col min="11308" max="11308" width="3.7109375" style="938" customWidth="1"/>
    <col min="11309" max="11309" width="3.85546875" style="938" customWidth="1"/>
    <col min="11310" max="11310" width="3.7109375" style="938" customWidth="1"/>
    <col min="11311" max="11311" width="12.7109375" style="938" customWidth="1"/>
    <col min="11312" max="11312" width="52.7109375" style="938" customWidth="1"/>
    <col min="11313" max="11316" width="0" style="938" hidden="1" customWidth="1"/>
    <col min="11317" max="11317" width="12.28515625" style="938" customWidth="1"/>
    <col min="11318" max="11318" width="6.42578125" style="938" customWidth="1"/>
    <col min="11319" max="11319" width="12.28515625" style="938" customWidth="1"/>
    <col min="11320" max="11320" width="0" style="938" hidden="1" customWidth="1"/>
    <col min="11321" max="11321" width="3.7109375" style="938" customWidth="1"/>
    <col min="11322" max="11322" width="11.140625" style="938" bestFit="1" customWidth="1"/>
    <col min="11323" max="11324" width="10.5703125" style="938"/>
    <col min="11325" max="11325" width="11.140625" style="938" customWidth="1"/>
    <col min="11326" max="11555" width="10.5703125" style="938"/>
    <col min="11556" max="11563" width="0" style="938" hidden="1" customWidth="1"/>
    <col min="11564" max="11564" width="3.7109375" style="938" customWidth="1"/>
    <col min="11565" max="11565" width="3.85546875" style="938" customWidth="1"/>
    <col min="11566" max="11566" width="3.7109375" style="938" customWidth="1"/>
    <col min="11567" max="11567" width="12.7109375" style="938" customWidth="1"/>
    <col min="11568" max="11568" width="52.7109375" style="938" customWidth="1"/>
    <col min="11569" max="11572" width="0" style="938" hidden="1" customWidth="1"/>
    <col min="11573" max="11573" width="12.28515625" style="938" customWidth="1"/>
    <col min="11574" max="11574" width="6.42578125" style="938" customWidth="1"/>
    <col min="11575" max="11575" width="12.28515625" style="938" customWidth="1"/>
    <col min="11576" max="11576" width="0" style="938" hidden="1" customWidth="1"/>
    <col min="11577" max="11577" width="3.7109375" style="938" customWidth="1"/>
    <col min="11578" max="11578" width="11.140625" style="938" bestFit="1" customWidth="1"/>
    <col min="11579" max="11580" width="10.5703125" style="938"/>
    <col min="11581" max="11581" width="11.140625" style="938" customWidth="1"/>
    <col min="11582" max="11811" width="10.5703125" style="938"/>
    <col min="11812" max="11819" width="0" style="938" hidden="1" customWidth="1"/>
    <col min="11820" max="11820" width="3.7109375" style="938" customWidth="1"/>
    <col min="11821" max="11821" width="3.85546875" style="938" customWidth="1"/>
    <col min="11822" max="11822" width="3.7109375" style="938" customWidth="1"/>
    <col min="11823" max="11823" width="12.7109375" style="938" customWidth="1"/>
    <col min="11824" max="11824" width="52.7109375" style="938" customWidth="1"/>
    <col min="11825" max="11828" width="0" style="938" hidden="1" customWidth="1"/>
    <col min="11829" max="11829" width="12.28515625" style="938" customWidth="1"/>
    <col min="11830" max="11830" width="6.42578125" style="938" customWidth="1"/>
    <col min="11831" max="11831" width="12.28515625" style="938" customWidth="1"/>
    <col min="11832" max="11832" width="0" style="938" hidden="1" customWidth="1"/>
    <col min="11833" max="11833" width="3.7109375" style="938" customWidth="1"/>
    <col min="11834" max="11834" width="11.140625" style="938" bestFit="1" customWidth="1"/>
    <col min="11835" max="11836" width="10.5703125" style="938"/>
    <col min="11837" max="11837" width="11.140625" style="938" customWidth="1"/>
    <col min="11838" max="12067" width="10.5703125" style="938"/>
    <col min="12068" max="12075" width="0" style="938" hidden="1" customWidth="1"/>
    <col min="12076" max="12076" width="3.7109375" style="938" customWidth="1"/>
    <col min="12077" max="12077" width="3.85546875" style="938" customWidth="1"/>
    <col min="12078" max="12078" width="3.7109375" style="938" customWidth="1"/>
    <col min="12079" max="12079" width="12.7109375" style="938" customWidth="1"/>
    <col min="12080" max="12080" width="52.7109375" style="938" customWidth="1"/>
    <col min="12081" max="12084" width="0" style="938" hidden="1" customWidth="1"/>
    <col min="12085" max="12085" width="12.28515625" style="938" customWidth="1"/>
    <col min="12086" max="12086" width="6.42578125" style="938" customWidth="1"/>
    <col min="12087" max="12087" width="12.28515625" style="938" customWidth="1"/>
    <col min="12088" max="12088" width="0" style="938" hidden="1" customWidth="1"/>
    <col min="12089" max="12089" width="3.7109375" style="938" customWidth="1"/>
    <col min="12090" max="12090" width="11.140625" style="938" bestFit="1" customWidth="1"/>
    <col min="12091" max="12092" width="10.5703125" style="938"/>
    <col min="12093" max="12093" width="11.140625" style="938" customWidth="1"/>
    <col min="12094" max="12323" width="10.5703125" style="938"/>
    <col min="12324" max="12331" width="0" style="938" hidden="1" customWidth="1"/>
    <col min="12332" max="12332" width="3.7109375" style="938" customWidth="1"/>
    <col min="12333" max="12333" width="3.85546875" style="938" customWidth="1"/>
    <col min="12334" max="12334" width="3.7109375" style="938" customWidth="1"/>
    <col min="12335" max="12335" width="12.7109375" style="938" customWidth="1"/>
    <col min="12336" max="12336" width="52.7109375" style="938" customWidth="1"/>
    <col min="12337" max="12340" width="0" style="938" hidden="1" customWidth="1"/>
    <col min="12341" max="12341" width="12.28515625" style="938" customWidth="1"/>
    <col min="12342" max="12342" width="6.42578125" style="938" customWidth="1"/>
    <col min="12343" max="12343" width="12.28515625" style="938" customWidth="1"/>
    <col min="12344" max="12344" width="0" style="938" hidden="1" customWidth="1"/>
    <col min="12345" max="12345" width="3.7109375" style="938" customWidth="1"/>
    <col min="12346" max="12346" width="11.140625" style="938" bestFit="1" customWidth="1"/>
    <col min="12347" max="12348" width="10.5703125" style="938"/>
    <col min="12349" max="12349" width="11.140625" style="938" customWidth="1"/>
    <col min="12350" max="12579" width="10.5703125" style="938"/>
    <col min="12580" max="12587" width="0" style="938" hidden="1" customWidth="1"/>
    <col min="12588" max="12588" width="3.7109375" style="938" customWidth="1"/>
    <col min="12589" max="12589" width="3.85546875" style="938" customWidth="1"/>
    <col min="12590" max="12590" width="3.7109375" style="938" customWidth="1"/>
    <col min="12591" max="12591" width="12.7109375" style="938" customWidth="1"/>
    <col min="12592" max="12592" width="52.7109375" style="938" customWidth="1"/>
    <col min="12593" max="12596" width="0" style="938" hidden="1" customWidth="1"/>
    <col min="12597" max="12597" width="12.28515625" style="938" customWidth="1"/>
    <col min="12598" max="12598" width="6.42578125" style="938" customWidth="1"/>
    <col min="12599" max="12599" width="12.28515625" style="938" customWidth="1"/>
    <col min="12600" max="12600" width="0" style="938" hidden="1" customWidth="1"/>
    <col min="12601" max="12601" width="3.7109375" style="938" customWidth="1"/>
    <col min="12602" max="12602" width="11.140625" style="938" bestFit="1" customWidth="1"/>
    <col min="12603" max="12604" width="10.5703125" style="938"/>
    <col min="12605" max="12605" width="11.140625" style="938" customWidth="1"/>
    <col min="12606" max="12835" width="10.5703125" style="938"/>
    <col min="12836" max="12843" width="0" style="938" hidden="1" customWidth="1"/>
    <col min="12844" max="12844" width="3.7109375" style="938" customWidth="1"/>
    <col min="12845" max="12845" width="3.85546875" style="938" customWidth="1"/>
    <col min="12846" max="12846" width="3.7109375" style="938" customWidth="1"/>
    <col min="12847" max="12847" width="12.7109375" style="938" customWidth="1"/>
    <col min="12848" max="12848" width="52.7109375" style="938" customWidth="1"/>
    <col min="12849" max="12852" width="0" style="938" hidden="1" customWidth="1"/>
    <col min="12853" max="12853" width="12.28515625" style="938" customWidth="1"/>
    <col min="12854" max="12854" width="6.42578125" style="938" customWidth="1"/>
    <col min="12855" max="12855" width="12.28515625" style="938" customWidth="1"/>
    <col min="12856" max="12856" width="0" style="938" hidden="1" customWidth="1"/>
    <col min="12857" max="12857" width="3.7109375" style="938" customWidth="1"/>
    <col min="12858" max="12858" width="11.140625" style="938" bestFit="1" customWidth="1"/>
    <col min="12859" max="12860" width="10.5703125" style="938"/>
    <col min="12861" max="12861" width="11.140625" style="938" customWidth="1"/>
    <col min="12862" max="13091" width="10.5703125" style="938"/>
    <col min="13092" max="13099" width="0" style="938" hidden="1" customWidth="1"/>
    <col min="13100" max="13100" width="3.7109375" style="938" customWidth="1"/>
    <col min="13101" max="13101" width="3.85546875" style="938" customWidth="1"/>
    <col min="13102" max="13102" width="3.7109375" style="938" customWidth="1"/>
    <col min="13103" max="13103" width="12.7109375" style="938" customWidth="1"/>
    <col min="13104" max="13104" width="52.7109375" style="938" customWidth="1"/>
    <col min="13105" max="13108" width="0" style="938" hidden="1" customWidth="1"/>
    <col min="13109" max="13109" width="12.28515625" style="938" customWidth="1"/>
    <col min="13110" max="13110" width="6.42578125" style="938" customWidth="1"/>
    <col min="13111" max="13111" width="12.28515625" style="938" customWidth="1"/>
    <col min="13112" max="13112" width="0" style="938" hidden="1" customWidth="1"/>
    <col min="13113" max="13113" width="3.7109375" style="938" customWidth="1"/>
    <col min="13114" max="13114" width="11.140625" style="938" bestFit="1" customWidth="1"/>
    <col min="13115" max="13116" width="10.5703125" style="938"/>
    <col min="13117" max="13117" width="11.140625" style="938" customWidth="1"/>
    <col min="13118" max="13347" width="10.5703125" style="938"/>
    <col min="13348" max="13355" width="0" style="938" hidden="1" customWidth="1"/>
    <col min="13356" max="13356" width="3.7109375" style="938" customWidth="1"/>
    <col min="13357" max="13357" width="3.85546875" style="938" customWidth="1"/>
    <col min="13358" max="13358" width="3.7109375" style="938" customWidth="1"/>
    <col min="13359" max="13359" width="12.7109375" style="938" customWidth="1"/>
    <col min="13360" max="13360" width="52.7109375" style="938" customWidth="1"/>
    <col min="13361" max="13364" width="0" style="938" hidden="1" customWidth="1"/>
    <col min="13365" max="13365" width="12.28515625" style="938" customWidth="1"/>
    <col min="13366" max="13366" width="6.42578125" style="938" customWidth="1"/>
    <col min="13367" max="13367" width="12.28515625" style="938" customWidth="1"/>
    <col min="13368" max="13368" width="0" style="938" hidden="1" customWidth="1"/>
    <col min="13369" max="13369" width="3.7109375" style="938" customWidth="1"/>
    <col min="13370" max="13370" width="11.140625" style="938" bestFit="1" customWidth="1"/>
    <col min="13371" max="13372" width="10.5703125" style="938"/>
    <col min="13373" max="13373" width="11.140625" style="938" customWidth="1"/>
    <col min="13374" max="13603" width="10.5703125" style="938"/>
    <col min="13604" max="13611" width="0" style="938" hidden="1" customWidth="1"/>
    <col min="13612" max="13612" width="3.7109375" style="938" customWidth="1"/>
    <col min="13613" max="13613" width="3.85546875" style="938" customWidth="1"/>
    <col min="13614" max="13614" width="3.7109375" style="938" customWidth="1"/>
    <col min="13615" max="13615" width="12.7109375" style="938" customWidth="1"/>
    <col min="13616" max="13616" width="52.7109375" style="938" customWidth="1"/>
    <col min="13617" max="13620" width="0" style="938" hidden="1" customWidth="1"/>
    <col min="13621" max="13621" width="12.28515625" style="938" customWidth="1"/>
    <col min="13622" max="13622" width="6.42578125" style="938" customWidth="1"/>
    <col min="13623" max="13623" width="12.28515625" style="938" customWidth="1"/>
    <col min="13624" max="13624" width="0" style="938" hidden="1" customWidth="1"/>
    <col min="13625" max="13625" width="3.7109375" style="938" customWidth="1"/>
    <col min="13626" max="13626" width="11.140625" style="938" bestFit="1" customWidth="1"/>
    <col min="13627" max="13628" width="10.5703125" style="938"/>
    <col min="13629" max="13629" width="11.140625" style="938" customWidth="1"/>
    <col min="13630" max="13859" width="10.5703125" style="938"/>
    <col min="13860" max="13867" width="0" style="938" hidden="1" customWidth="1"/>
    <col min="13868" max="13868" width="3.7109375" style="938" customWidth="1"/>
    <col min="13869" max="13869" width="3.85546875" style="938" customWidth="1"/>
    <col min="13870" max="13870" width="3.7109375" style="938" customWidth="1"/>
    <col min="13871" max="13871" width="12.7109375" style="938" customWidth="1"/>
    <col min="13872" max="13872" width="52.7109375" style="938" customWidth="1"/>
    <col min="13873" max="13876" width="0" style="938" hidden="1" customWidth="1"/>
    <col min="13877" max="13877" width="12.28515625" style="938" customWidth="1"/>
    <col min="13878" max="13878" width="6.42578125" style="938" customWidth="1"/>
    <col min="13879" max="13879" width="12.28515625" style="938" customWidth="1"/>
    <col min="13880" max="13880" width="0" style="938" hidden="1" customWidth="1"/>
    <col min="13881" max="13881" width="3.7109375" style="938" customWidth="1"/>
    <col min="13882" max="13882" width="11.140625" style="938" bestFit="1" customWidth="1"/>
    <col min="13883" max="13884" width="10.5703125" style="938"/>
    <col min="13885" max="13885" width="11.140625" style="938" customWidth="1"/>
    <col min="13886" max="14115" width="10.5703125" style="938"/>
    <col min="14116" max="14123" width="0" style="938" hidden="1" customWidth="1"/>
    <col min="14124" max="14124" width="3.7109375" style="938" customWidth="1"/>
    <col min="14125" max="14125" width="3.85546875" style="938" customWidth="1"/>
    <col min="14126" max="14126" width="3.7109375" style="938" customWidth="1"/>
    <col min="14127" max="14127" width="12.7109375" style="938" customWidth="1"/>
    <col min="14128" max="14128" width="52.7109375" style="938" customWidth="1"/>
    <col min="14129" max="14132" width="0" style="938" hidden="1" customWidth="1"/>
    <col min="14133" max="14133" width="12.28515625" style="938" customWidth="1"/>
    <col min="14134" max="14134" width="6.42578125" style="938" customWidth="1"/>
    <col min="14135" max="14135" width="12.28515625" style="938" customWidth="1"/>
    <col min="14136" max="14136" width="0" style="938" hidden="1" customWidth="1"/>
    <col min="14137" max="14137" width="3.7109375" style="938" customWidth="1"/>
    <col min="14138" max="14138" width="11.140625" style="938" bestFit="1" customWidth="1"/>
    <col min="14139" max="14140" width="10.5703125" style="938"/>
    <col min="14141" max="14141" width="11.140625" style="938" customWidth="1"/>
    <col min="14142" max="14371" width="10.5703125" style="938"/>
    <col min="14372" max="14379" width="0" style="938" hidden="1" customWidth="1"/>
    <col min="14380" max="14380" width="3.7109375" style="938" customWidth="1"/>
    <col min="14381" max="14381" width="3.85546875" style="938" customWidth="1"/>
    <col min="14382" max="14382" width="3.7109375" style="938" customWidth="1"/>
    <col min="14383" max="14383" width="12.7109375" style="938" customWidth="1"/>
    <col min="14384" max="14384" width="52.7109375" style="938" customWidth="1"/>
    <col min="14385" max="14388" width="0" style="938" hidden="1" customWidth="1"/>
    <col min="14389" max="14389" width="12.28515625" style="938" customWidth="1"/>
    <col min="14390" max="14390" width="6.42578125" style="938" customWidth="1"/>
    <col min="14391" max="14391" width="12.28515625" style="938" customWidth="1"/>
    <col min="14392" max="14392" width="0" style="938" hidden="1" customWidth="1"/>
    <col min="14393" max="14393" width="3.7109375" style="938" customWidth="1"/>
    <col min="14394" max="14394" width="11.140625" style="938" bestFit="1" customWidth="1"/>
    <col min="14395" max="14396" width="10.5703125" style="938"/>
    <col min="14397" max="14397" width="11.140625" style="938" customWidth="1"/>
    <col min="14398" max="14627" width="10.5703125" style="938"/>
    <col min="14628" max="14635" width="0" style="938" hidden="1" customWidth="1"/>
    <col min="14636" max="14636" width="3.7109375" style="938" customWidth="1"/>
    <col min="14637" max="14637" width="3.85546875" style="938" customWidth="1"/>
    <col min="14638" max="14638" width="3.7109375" style="938" customWidth="1"/>
    <col min="14639" max="14639" width="12.7109375" style="938" customWidth="1"/>
    <col min="14640" max="14640" width="52.7109375" style="938" customWidth="1"/>
    <col min="14641" max="14644" width="0" style="938" hidden="1" customWidth="1"/>
    <col min="14645" max="14645" width="12.28515625" style="938" customWidth="1"/>
    <col min="14646" max="14646" width="6.42578125" style="938" customWidth="1"/>
    <col min="14647" max="14647" width="12.28515625" style="938" customWidth="1"/>
    <col min="14648" max="14648" width="0" style="938" hidden="1" customWidth="1"/>
    <col min="14649" max="14649" width="3.7109375" style="938" customWidth="1"/>
    <col min="14650" max="14650" width="11.140625" style="938" bestFit="1" customWidth="1"/>
    <col min="14651" max="14652" width="10.5703125" style="938"/>
    <col min="14653" max="14653" width="11.140625" style="938" customWidth="1"/>
    <col min="14654" max="14883" width="10.5703125" style="938"/>
    <col min="14884" max="14891" width="0" style="938" hidden="1" customWidth="1"/>
    <col min="14892" max="14892" width="3.7109375" style="938" customWidth="1"/>
    <col min="14893" max="14893" width="3.85546875" style="938" customWidth="1"/>
    <col min="14894" max="14894" width="3.7109375" style="938" customWidth="1"/>
    <col min="14895" max="14895" width="12.7109375" style="938" customWidth="1"/>
    <col min="14896" max="14896" width="52.7109375" style="938" customWidth="1"/>
    <col min="14897" max="14900" width="0" style="938" hidden="1" customWidth="1"/>
    <col min="14901" max="14901" width="12.28515625" style="938" customWidth="1"/>
    <col min="14902" max="14902" width="6.42578125" style="938" customWidth="1"/>
    <col min="14903" max="14903" width="12.28515625" style="938" customWidth="1"/>
    <col min="14904" max="14904" width="0" style="938" hidden="1" customWidth="1"/>
    <col min="14905" max="14905" width="3.7109375" style="938" customWidth="1"/>
    <col min="14906" max="14906" width="11.140625" style="938" bestFit="1" customWidth="1"/>
    <col min="14907" max="14908" width="10.5703125" style="938"/>
    <col min="14909" max="14909" width="11.140625" style="938" customWidth="1"/>
    <col min="14910" max="15139" width="10.5703125" style="938"/>
    <col min="15140" max="15147" width="0" style="938" hidden="1" customWidth="1"/>
    <col min="15148" max="15148" width="3.7109375" style="938" customWidth="1"/>
    <col min="15149" max="15149" width="3.85546875" style="938" customWidth="1"/>
    <col min="15150" max="15150" width="3.7109375" style="938" customWidth="1"/>
    <col min="15151" max="15151" width="12.7109375" style="938" customWidth="1"/>
    <col min="15152" max="15152" width="52.7109375" style="938" customWidth="1"/>
    <col min="15153" max="15156" width="0" style="938" hidden="1" customWidth="1"/>
    <col min="15157" max="15157" width="12.28515625" style="938" customWidth="1"/>
    <col min="15158" max="15158" width="6.42578125" style="938" customWidth="1"/>
    <col min="15159" max="15159" width="12.28515625" style="938" customWidth="1"/>
    <col min="15160" max="15160" width="0" style="938" hidden="1" customWidth="1"/>
    <col min="15161" max="15161" width="3.7109375" style="938" customWidth="1"/>
    <col min="15162" max="15162" width="11.140625" style="938" bestFit="1" customWidth="1"/>
    <col min="15163" max="15164" width="10.5703125" style="938"/>
    <col min="15165" max="15165" width="11.140625" style="938" customWidth="1"/>
    <col min="15166" max="15395" width="10.5703125" style="938"/>
    <col min="15396" max="15403" width="0" style="938" hidden="1" customWidth="1"/>
    <col min="15404" max="15404" width="3.7109375" style="938" customWidth="1"/>
    <col min="15405" max="15405" width="3.85546875" style="938" customWidth="1"/>
    <col min="15406" max="15406" width="3.7109375" style="938" customWidth="1"/>
    <col min="15407" max="15407" width="12.7109375" style="938" customWidth="1"/>
    <col min="15408" max="15408" width="52.7109375" style="938" customWidth="1"/>
    <col min="15409" max="15412" width="0" style="938" hidden="1" customWidth="1"/>
    <col min="15413" max="15413" width="12.28515625" style="938" customWidth="1"/>
    <col min="15414" max="15414" width="6.42578125" style="938" customWidth="1"/>
    <col min="15415" max="15415" width="12.28515625" style="938" customWidth="1"/>
    <col min="15416" max="15416" width="0" style="938" hidden="1" customWidth="1"/>
    <col min="15417" max="15417" width="3.7109375" style="938" customWidth="1"/>
    <col min="15418" max="15418" width="11.140625" style="938" bestFit="1" customWidth="1"/>
    <col min="15419" max="15420" width="10.5703125" style="938"/>
    <col min="15421" max="15421" width="11.140625" style="938" customWidth="1"/>
    <col min="15422" max="15651" width="10.5703125" style="938"/>
    <col min="15652" max="15659" width="0" style="938" hidden="1" customWidth="1"/>
    <col min="15660" max="15660" width="3.7109375" style="938" customWidth="1"/>
    <col min="15661" max="15661" width="3.85546875" style="938" customWidth="1"/>
    <col min="15662" max="15662" width="3.7109375" style="938" customWidth="1"/>
    <col min="15663" max="15663" width="12.7109375" style="938" customWidth="1"/>
    <col min="15664" max="15664" width="52.7109375" style="938" customWidth="1"/>
    <col min="15665" max="15668" width="0" style="938" hidden="1" customWidth="1"/>
    <col min="15669" max="15669" width="12.28515625" style="938" customWidth="1"/>
    <col min="15670" max="15670" width="6.42578125" style="938" customWidth="1"/>
    <col min="15671" max="15671" width="12.28515625" style="938" customWidth="1"/>
    <col min="15672" max="15672" width="0" style="938" hidden="1" customWidth="1"/>
    <col min="15673" max="15673" width="3.7109375" style="938" customWidth="1"/>
    <col min="15674" max="15674" width="11.140625" style="938" bestFit="1" customWidth="1"/>
    <col min="15675" max="15676" width="10.5703125" style="938"/>
    <col min="15677" max="15677" width="11.140625" style="938" customWidth="1"/>
    <col min="15678" max="15907" width="10.5703125" style="938"/>
    <col min="15908" max="15915" width="0" style="938" hidden="1" customWidth="1"/>
    <col min="15916" max="15916" width="3.7109375" style="938" customWidth="1"/>
    <col min="15917" max="15917" width="3.85546875" style="938" customWidth="1"/>
    <col min="15918" max="15918" width="3.7109375" style="938" customWidth="1"/>
    <col min="15919" max="15919" width="12.7109375" style="938" customWidth="1"/>
    <col min="15920" max="15920" width="52.7109375" style="938" customWidth="1"/>
    <col min="15921" max="15924" width="0" style="938" hidden="1" customWidth="1"/>
    <col min="15925" max="15925" width="12.28515625" style="938" customWidth="1"/>
    <col min="15926" max="15926" width="6.42578125" style="938" customWidth="1"/>
    <col min="15927" max="15927" width="12.28515625" style="938" customWidth="1"/>
    <col min="15928" max="15928" width="0" style="938" hidden="1" customWidth="1"/>
    <col min="15929" max="15929" width="3.7109375" style="938" customWidth="1"/>
    <col min="15930" max="15930" width="11.140625" style="938" bestFit="1" customWidth="1"/>
    <col min="15931" max="15932" width="10.5703125" style="938"/>
    <col min="15933" max="15933" width="11.140625" style="938" customWidth="1"/>
    <col min="15934" max="16163" width="10.5703125" style="938"/>
    <col min="16164" max="16171" width="0" style="938" hidden="1" customWidth="1"/>
    <col min="16172" max="16172" width="3.7109375" style="938" customWidth="1"/>
    <col min="16173" max="16173" width="3.85546875" style="938" customWidth="1"/>
    <col min="16174" max="16174" width="3.7109375" style="938" customWidth="1"/>
    <col min="16175" max="16175" width="12.7109375" style="938" customWidth="1"/>
    <col min="16176" max="16176" width="52.7109375" style="938" customWidth="1"/>
    <col min="16177" max="16180" width="0" style="938" hidden="1" customWidth="1"/>
    <col min="16181" max="16181" width="12.28515625" style="938" customWidth="1"/>
    <col min="16182" max="16182" width="6.42578125" style="938" customWidth="1"/>
    <col min="16183" max="16183" width="12.28515625" style="938" customWidth="1"/>
    <col min="16184" max="16184" width="0" style="938" hidden="1" customWidth="1"/>
    <col min="16185" max="16185" width="3.7109375" style="938" customWidth="1"/>
    <col min="16186" max="16186" width="11.140625" style="938" bestFit="1" customWidth="1"/>
    <col min="16187" max="16188" width="10.5703125" style="938"/>
    <col min="16189" max="16189" width="11.140625" style="938" customWidth="1"/>
    <col min="16190" max="16384" width="10.5703125" style="938"/>
  </cols>
  <sheetData>
    <row r="1" spans="1:69" hidden="1">
      <c r="Q1" s="731"/>
      <c r="R1" s="731"/>
      <c r="X1" s="731"/>
      <c r="Y1" s="731"/>
      <c r="AE1" s="731"/>
      <c r="AF1" s="731"/>
      <c r="AL1" s="731"/>
      <c r="AM1" s="731"/>
      <c r="AS1" s="731"/>
      <c r="AT1" s="731"/>
      <c r="AZ1" s="731"/>
      <c r="BA1" s="731"/>
    </row>
    <row r="2" spans="1:69" hidden="1">
      <c r="U2" s="731"/>
      <c r="AB2" s="731"/>
      <c r="AI2" s="731"/>
      <c r="AP2" s="731"/>
      <c r="AW2" s="731"/>
      <c r="BD2" s="731"/>
    </row>
    <row r="3" spans="1:69" hidden="1"/>
    <row r="4" spans="1:69" ht="3" customHeight="1">
      <c r="J4" s="943"/>
      <c r="K4" s="943"/>
      <c r="L4" s="939"/>
      <c r="M4" s="939"/>
      <c r="N4" s="939"/>
      <c r="O4" s="946"/>
      <c r="P4" s="946"/>
      <c r="Q4" s="946"/>
      <c r="R4" s="946"/>
      <c r="S4" s="946"/>
      <c r="T4" s="946"/>
      <c r="U4" s="946"/>
      <c r="V4" s="946"/>
      <c r="W4" s="946"/>
      <c r="X4" s="946"/>
      <c r="Y4" s="946"/>
      <c r="Z4" s="946"/>
      <c r="AA4" s="946"/>
      <c r="AB4" s="946"/>
      <c r="AC4" s="946"/>
      <c r="AD4" s="946"/>
      <c r="AE4" s="946"/>
      <c r="AF4" s="946"/>
      <c r="AG4" s="946"/>
      <c r="AH4" s="946"/>
      <c r="AI4" s="946"/>
      <c r="AJ4" s="946"/>
      <c r="AK4" s="946"/>
      <c r="AL4" s="946"/>
      <c r="AM4" s="946"/>
      <c r="AN4" s="946"/>
      <c r="AO4" s="946"/>
      <c r="AP4" s="946"/>
      <c r="AQ4" s="946"/>
      <c r="AR4" s="946"/>
      <c r="AS4" s="946"/>
      <c r="AT4" s="946"/>
      <c r="AU4" s="946"/>
      <c r="AV4" s="946"/>
      <c r="AW4" s="946"/>
      <c r="AX4" s="946"/>
      <c r="AY4" s="946"/>
      <c r="AZ4" s="946"/>
      <c r="BA4" s="946"/>
      <c r="BB4" s="946"/>
      <c r="BC4" s="946"/>
      <c r="BD4" s="946"/>
    </row>
    <row r="5" spans="1:69" ht="26.1" customHeight="1">
      <c r="J5" s="943"/>
      <c r="K5" s="943"/>
      <c r="L5" s="1322" t="s">
        <v>716</v>
      </c>
      <c r="M5" s="1322"/>
      <c r="N5" s="1322"/>
      <c r="O5" s="1322"/>
      <c r="P5" s="1322"/>
      <c r="Q5" s="1322"/>
      <c r="R5" s="1322"/>
      <c r="S5" s="1322"/>
      <c r="T5" s="1322"/>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c r="AT5" s="633"/>
      <c r="AU5" s="633"/>
      <c r="AV5" s="633"/>
      <c r="AW5" s="633"/>
      <c r="AX5" s="633"/>
      <c r="AY5" s="633"/>
      <c r="AZ5" s="633"/>
      <c r="BA5" s="633"/>
      <c r="BB5" s="633"/>
      <c r="BC5" s="633"/>
      <c r="BD5" s="633"/>
    </row>
    <row r="6" spans="1:69" ht="3" customHeight="1">
      <c r="J6" s="943"/>
      <c r="K6" s="943"/>
      <c r="L6" s="939"/>
      <c r="M6" s="939"/>
      <c r="N6" s="939"/>
      <c r="O6" s="718"/>
      <c r="P6" s="718"/>
      <c r="Q6" s="718"/>
      <c r="R6" s="718"/>
      <c r="S6" s="718"/>
      <c r="T6" s="718"/>
      <c r="U6" s="718"/>
      <c r="V6" s="1079"/>
      <c r="W6" s="1079"/>
      <c r="X6" s="1079"/>
      <c r="Y6" s="1079"/>
      <c r="Z6" s="1079"/>
      <c r="AA6" s="1079"/>
      <c r="AB6" s="1079"/>
      <c r="AC6" s="1079"/>
      <c r="AD6" s="1079"/>
      <c r="AE6" s="1079"/>
      <c r="AF6" s="1079"/>
      <c r="AG6" s="1079"/>
      <c r="AH6" s="1079"/>
      <c r="AI6" s="1079"/>
      <c r="AJ6" s="1079"/>
      <c r="AK6" s="1079"/>
      <c r="AL6" s="1079"/>
      <c r="AM6" s="1079"/>
      <c r="AN6" s="1079"/>
      <c r="AO6" s="1079"/>
      <c r="AP6" s="1079"/>
      <c r="AQ6" s="1079"/>
      <c r="AR6" s="1079"/>
      <c r="AS6" s="1079"/>
      <c r="AT6" s="1079"/>
      <c r="AU6" s="1079"/>
      <c r="AV6" s="1079"/>
      <c r="AW6" s="1079"/>
      <c r="AX6" s="1079"/>
      <c r="AY6" s="1079"/>
      <c r="AZ6" s="1079"/>
      <c r="BA6" s="1079"/>
      <c r="BB6" s="1079"/>
      <c r="BC6" s="1079"/>
      <c r="BD6" s="1079"/>
      <c r="BE6" s="946"/>
    </row>
    <row r="7" spans="1:69" s="746" customFormat="1" ht="11.25" hidden="1">
      <c r="A7" s="1121"/>
      <c r="B7" s="1121"/>
      <c r="C7" s="1121"/>
      <c r="D7" s="1121"/>
      <c r="E7" s="1121"/>
      <c r="F7" s="1121"/>
      <c r="G7" s="1121"/>
      <c r="H7" s="1121"/>
      <c r="L7" s="1170"/>
      <c r="M7" s="1046"/>
      <c r="O7" s="1298"/>
      <c r="P7" s="1298"/>
      <c r="Q7" s="1298"/>
      <c r="R7" s="1298"/>
      <c r="S7" s="1298"/>
      <c r="T7" s="1298"/>
      <c r="U7" s="780"/>
      <c r="V7"/>
      <c r="W7"/>
      <c r="X7"/>
      <c r="Y7"/>
      <c r="Z7"/>
      <c r="AA7"/>
      <c r="AB7"/>
      <c r="AC7"/>
      <c r="AD7"/>
      <c r="AE7"/>
      <c r="AF7"/>
      <c r="AG7"/>
      <c r="AH7"/>
      <c r="AI7"/>
      <c r="AJ7"/>
      <c r="AK7"/>
      <c r="AL7"/>
      <c r="AM7"/>
      <c r="AN7"/>
      <c r="AO7"/>
      <c r="AP7"/>
      <c r="AQ7"/>
      <c r="AR7"/>
      <c r="AS7"/>
      <c r="AT7"/>
      <c r="AU7"/>
      <c r="AV7"/>
      <c r="AW7"/>
      <c r="AX7"/>
      <c r="AY7"/>
      <c r="AZ7"/>
      <c r="BA7"/>
      <c r="BB7"/>
      <c r="BC7"/>
      <c r="BD7"/>
      <c r="BE7" s="780"/>
      <c r="BG7" s="1121"/>
      <c r="BH7" s="1121"/>
      <c r="BI7" s="1121"/>
      <c r="BJ7" s="1121"/>
      <c r="BK7" s="1121"/>
    </row>
    <row r="8" spans="1:69"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28.04.2023</v>
      </c>
      <c r="P8" s="1299"/>
      <c r="Q8" s="1299"/>
      <c r="R8" s="1299"/>
      <c r="S8" s="1299"/>
      <c r="T8" s="1299"/>
      <c r="U8" s="730"/>
      <c r="V8"/>
      <c r="W8"/>
      <c r="X8"/>
      <c r="Y8"/>
      <c r="Z8"/>
      <c r="AA8"/>
      <c r="AB8"/>
      <c r="AC8"/>
      <c r="AD8"/>
      <c r="AE8"/>
      <c r="AF8"/>
      <c r="AG8"/>
      <c r="AH8"/>
      <c r="AI8"/>
      <c r="AJ8"/>
      <c r="AK8"/>
      <c r="AL8"/>
      <c r="AM8"/>
      <c r="AN8"/>
      <c r="AO8"/>
      <c r="AP8"/>
      <c r="AQ8"/>
      <c r="AR8"/>
      <c r="AS8"/>
      <c r="AT8"/>
      <c r="AU8"/>
      <c r="AV8"/>
      <c r="AW8"/>
      <c r="AX8"/>
      <c r="AY8"/>
      <c r="AZ8"/>
      <c r="BA8"/>
      <c r="BB8"/>
      <c r="BC8"/>
      <c r="BD8"/>
      <c r="BE8" s="730"/>
      <c r="BF8" s="489"/>
      <c r="BG8" s="961"/>
      <c r="BH8" s="961"/>
      <c r="BI8" s="961"/>
      <c r="BJ8" s="961"/>
      <c r="BK8" s="961"/>
      <c r="BL8" s="961"/>
      <c r="BM8" s="961"/>
      <c r="BN8" s="961"/>
      <c r="BO8" s="961"/>
      <c r="BP8" s="961"/>
      <c r="BQ8" s="961"/>
    </row>
    <row r="9" spans="1:69"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01-02/438; 01-02/440; 01-02/439; 01-02/441; 01-02/442</v>
      </c>
      <c r="P9" s="1299"/>
      <c r="Q9" s="1299"/>
      <c r="R9" s="1299"/>
      <c r="S9" s="1299"/>
      <c r="T9" s="1299"/>
      <c r="U9" s="730"/>
      <c r="V9"/>
      <c r="W9"/>
      <c r="X9"/>
      <c r="Y9"/>
      <c r="Z9"/>
      <c r="AA9"/>
      <c r="AB9"/>
      <c r="AC9"/>
      <c r="AD9"/>
      <c r="AE9"/>
      <c r="AF9"/>
      <c r="AG9"/>
      <c r="AH9"/>
      <c r="AI9"/>
      <c r="AJ9"/>
      <c r="AK9"/>
      <c r="AL9"/>
      <c r="AM9"/>
      <c r="AN9"/>
      <c r="AO9"/>
      <c r="AP9"/>
      <c r="AQ9"/>
      <c r="AR9"/>
      <c r="AS9"/>
      <c r="AT9"/>
      <c r="AU9"/>
      <c r="AV9"/>
      <c r="AW9"/>
      <c r="AX9"/>
      <c r="AY9"/>
      <c r="AZ9"/>
      <c r="BA9"/>
      <c r="BB9"/>
      <c r="BC9"/>
      <c r="BD9"/>
      <c r="BE9" s="730"/>
      <c r="BF9" s="489"/>
      <c r="BG9" s="961"/>
      <c r="BH9" s="961"/>
      <c r="BI9" s="961"/>
      <c r="BJ9" s="961"/>
      <c r="BK9" s="961"/>
      <c r="BL9" s="961"/>
      <c r="BM9" s="961"/>
      <c r="BN9" s="961"/>
      <c r="BO9" s="961"/>
      <c r="BP9" s="961"/>
      <c r="BQ9" s="961"/>
    </row>
    <row r="10" spans="1:69" s="746" customFormat="1" ht="11.25" hidden="1">
      <c r="A10" s="1121"/>
      <c r="B10" s="1121"/>
      <c r="C10" s="1121"/>
      <c r="D10" s="1121"/>
      <c r="E10" s="1121"/>
      <c r="F10" s="1121"/>
      <c r="G10" s="1121"/>
      <c r="H10" s="1121"/>
      <c r="L10" s="1170"/>
      <c r="M10" s="1046"/>
      <c r="O10" s="1298"/>
      <c r="P10" s="1298"/>
      <c r="Q10" s="1298"/>
      <c r="R10" s="1298"/>
      <c r="S10" s="1298"/>
      <c r="T10" s="1298"/>
      <c r="U10" s="78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780"/>
      <c r="BG10" s="1121"/>
      <c r="BH10" s="1121"/>
      <c r="BI10" s="1121"/>
      <c r="BJ10" s="1121"/>
      <c r="BK10" s="1121"/>
    </row>
    <row r="11" spans="1:69" s="955" customFormat="1" ht="11.25" hidden="1">
      <c r="A11" s="961"/>
      <c r="B11" s="961"/>
      <c r="C11" s="961"/>
      <c r="D11" s="961"/>
      <c r="E11" s="961"/>
      <c r="F11" s="961"/>
      <c r="G11" s="961"/>
      <c r="H11" s="961"/>
      <c r="L11" s="1323"/>
      <c r="M11" s="1323"/>
      <c r="N11" s="972"/>
      <c r="O11" s="730"/>
      <c r="P11" s="730"/>
      <c r="Q11" s="730"/>
      <c r="R11" s="730"/>
      <c r="S11" s="730"/>
      <c r="T11" s="730"/>
      <c r="U11" s="959" t="s">
        <v>371</v>
      </c>
      <c r="V11" s="1098"/>
      <c r="W11" s="1098"/>
      <c r="X11" s="1098"/>
      <c r="Y11" s="1098"/>
      <c r="Z11" s="1098"/>
      <c r="AA11" s="1098"/>
      <c r="AB11" s="959" t="s">
        <v>371</v>
      </c>
      <c r="AC11" s="1098"/>
      <c r="AD11" s="1098"/>
      <c r="AE11" s="1098"/>
      <c r="AF11" s="1098"/>
      <c r="AG11" s="1098"/>
      <c r="AH11" s="1098"/>
      <c r="AI11" s="959" t="s">
        <v>371</v>
      </c>
      <c r="AJ11" s="1098"/>
      <c r="AK11" s="1098"/>
      <c r="AL11" s="1098"/>
      <c r="AM11" s="1098"/>
      <c r="AN11" s="1098"/>
      <c r="AO11" s="1098"/>
      <c r="AP11" s="959" t="s">
        <v>371</v>
      </c>
      <c r="AQ11" s="1098"/>
      <c r="AR11" s="1098"/>
      <c r="AS11" s="1098"/>
      <c r="AT11" s="1098"/>
      <c r="AU11" s="1098"/>
      <c r="AV11" s="1098"/>
      <c r="AW11" s="959" t="s">
        <v>371</v>
      </c>
      <c r="AX11" s="1098"/>
      <c r="AY11" s="1098"/>
      <c r="AZ11" s="1098"/>
      <c r="BA11" s="1098"/>
      <c r="BB11" s="1098"/>
      <c r="BC11" s="1098"/>
      <c r="BD11" s="959" t="s">
        <v>371</v>
      </c>
      <c r="BG11" s="961"/>
      <c r="BH11" s="961"/>
      <c r="BI11" s="961"/>
      <c r="BJ11" s="961"/>
      <c r="BK11" s="961"/>
      <c r="BL11" s="961"/>
      <c r="BM11" s="961"/>
      <c r="BN11" s="961"/>
      <c r="BO11" s="961"/>
      <c r="BP11" s="961"/>
      <c r="BQ11" s="961"/>
    </row>
    <row r="12" spans="1:69">
      <c r="J12" s="943"/>
      <c r="K12" s="943"/>
      <c r="L12" s="939"/>
      <c r="M12" s="939"/>
      <c r="N12" s="472"/>
      <c r="O12" s="1300"/>
      <c r="P12" s="1300"/>
      <c r="Q12" s="1300"/>
      <c r="R12" s="1300"/>
      <c r="S12" s="1300"/>
      <c r="T12" s="1300"/>
      <c r="U12" s="1300"/>
      <c r="V12" s="1300" t="s">
        <v>1688</v>
      </c>
      <c r="W12" s="1300"/>
      <c r="X12" s="1300"/>
      <c r="Y12" s="1300"/>
      <c r="Z12" s="1300"/>
      <c r="AA12" s="1300"/>
      <c r="AB12" s="1300"/>
      <c r="AC12" s="1300" t="s">
        <v>1688</v>
      </c>
      <c r="AD12" s="1300"/>
      <c r="AE12" s="1300"/>
      <c r="AF12" s="1300"/>
      <c r="AG12" s="1300"/>
      <c r="AH12" s="1300"/>
      <c r="AI12" s="1300"/>
      <c r="AJ12" s="1300" t="s">
        <v>1688</v>
      </c>
      <c r="AK12" s="1300"/>
      <c r="AL12" s="1300"/>
      <c r="AM12" s="1300"/>
      <c r="AN12" s="1300"/>
      <c r="AO12" s="1300"/>
      <c r="AP12" s="1300"/>
      <c r="AQ12" s="1300" t="s">
        <v>1688</v>
      </c>
      <c r="AR12" s="1300"/>
      <c r="AS12" s="1300"/>
      <c r="AT12" s="1300"/>
      <c r="AU12" s="1300"/>
      <c r="AV12" s="1300"/>
      <c r="AW12" s="1300"/>
      <c r="AX12" s="1300" t="s">
        <v>1688</v>
      </c>
      <c r="AY12" s="1300"/>
      <c r="AZ12" s="1300"/>
      <c r="BA12" s="1300"/>
      <c r="BB12" s="1300"/>
      <c r="BC12" s="1300"/>
      <c r="BD12" s="1300"/>
    </row>
    <row r="13" spans="1:69">
      <c r="J13" s="943"/>
      <c r="K13" s="943"/>
      <c r="L13" s="1237" t="s">
        <v>445</v>
      </c>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1237"/>
      <c r="AV13" s="1237"/>
      <c r="AW13" s="1237"/>
      <c r="AX13" s="1237"/>
      <c r="AY13" s="1237"/>
      <c r="AZ13" s="1237"/>
      <c r="BA13" s="1237"/>
      <c r="BB13" s="1237"/>
      <c r="BC13" s="1237"/>
      <c r="BD13" s="1237"/>
      <c r="BE13" s="1237"/>
      <c r="BF13" s="1237" t="s">
        <v>446</v>
      </c>
    </row>
    <row r="14" spans="1:69" ht="14.25" customHeight="1">
      <c r="J14" s="943"/>
      <c r="K14" s="943"/>
      <c r="L14" s="1306" t="s">
        <v>91</v>
      </c>
      <c r="M14" s="1306" t="s">
        <v>601</v>
      </c>
      <c r="N14" s="630"/>
      <c r="O14" s="1307" t="s">
        <v>603</v>
      </c>
      <c r="P14" s="1308"/>
      <c r="Q14" s="1308"/>
      <c r="R14" s="1308"/>
      <c r="S14" s="1308"/>
      <c r="T14" s="1309"/>
      <c r="U14" s="1317" t="s">
        <v>339</v>
      </c>
      <c r="V14" s="1307" t="s">
        <v>603</v>
      </c>
      <c r="W14" s="1308"/>
      <c r="X14" s="1308"/>
      <c r="Y14" s="1308"/>
      <c r="Z14" s="1308"/>
      <c r="AA14" s="1309"/>
      <c r="AB14" s="1317" t="s">
        <v>339</v>
      </c>
      <c r="AC14" s="1307" t="s">
        <v>603</v>
      </c>
      <c r="AD14" s="1308"/>
      <c r="AE14" s="1308"/>
      <c r="AF14" s="1308"/>
      <c r="AG14" s="1308"/>
      <c r="AH14" s="1309"/>
      <c r="AI14" s="1317" t="s">
        <v>339</v>
      </c>
      <c r="AJ14" s="1307" t="s">
        <v>603</v>
      </c>
      <c r="AK14" s="1308"/>
      <c r="AL14" s="1308"/>
      <c r="AM14" s="1308"/>
      <c r="AN14" s="1308"/>
      <c r="AO14" s="1309"/>
      <c r="AP14" s="1317" t="s">
        <v>339</v>
      </c>
      <c r="AQ14" s="1307" t="s">
        <v>603</v>
      </c>
      <c r="AR14" s="1308"/>
      <c r="AS14" s="1308"/>
      <c r="AT14" s="1308"/>
      <c r="AU14" s="1308"/>
      <c r="AV14" s="1309"/>
      <c r="AW14" s="1317" t="s">
        <v>339</v>
      </c>
      <c r="AX14" s="1307" t="s">
        <v>603</v>
      </c>
      <c r="AY14" s="1308"/>
      <c r="AZ14" s="1308"/>
      <c r="BA14" s="1308"/>
      <c r="BB14" s="1308"/>
      <c r="BC14" s="1309"/>
      <c r="BD14" s="1317" t="s">
        <v>339</v>
      </c>
      <c r="BE14" s="1303" t="s">
        <v>274</v>
      </c>
      <c r="BF14" s="1237"/>
    </row>
    <row r="15" spans="1:69" ht="14.25" customHeight="1">
      <c r="J15" s="943"/>
      <c r="K15" s="943"/>
      <c r="L15" s="1306"/>
      <c r="M15" s="1306"/>
      <c r="N15" s="631"/>
      <c r="O15" s="1312" t="s">
        <v>577</v>
      </c>
      <c r="P15" s="1310" t="s">
        <v>270</v>
      </c>
      <c r="Q15" s="1311"/>
      <c r="R15" s="1314" t="s">
        <v>614</v>
      </c>
      <c r="S15" s="1315"/>
      <c r="T15" s="1316"/>
      <c r="U15" s="1318"/>
      <c r="V15" s="1312" t="s">
        <v>577</v>
      </c>
      <c r="W15" s="1310" t="s">
        <v>270</v>
      </c>
      <c r="X15" s="1311"/>
      <c r="Y15" s="1314" t="s">
        <v>614</v>
      </c>
      <c r="Z15" s="1315"/>
      <c r="AA15" s="1316"/>
      <c r="AB15" s="1318"/>
      <c r="AC15" s="1312" t="s">
        <v>577</v>
      </c>
      <c r="AD15" s="1310" t="s">
        <v>270</v>
      </c>
      <c r="AE15" s="1311"/>
      <c r="AF15" s="1314" t="s">
        <v>614</v>
      </c>
      <c r="AG15" s="1315"/>
      <c r="AH15" s="1316"/>
      <c r="AI15" s="1318"/>
      <c r="AJ15" s="1312" t="s">
        <v>577</v>
      </c>
      <c r="AK15" s="1310" t="s">
        <v>270</v>
      </c>
      <c r="AL15" s="1311"/>
      <c r="AM15" s="1314" t="s">
        <v>614</v>
      </c>
      <c r="AN15" s="1315"/>
      <c r="AO15" s="1316"/>
      <c r="AP15" s="1318"/>
      <c r="AQ15" s="1312" t="s">
        <v>577</v>
      </c>
      <c r="AR15" s="1310" t="s">
        <v>270</v>
      </c>
      <c r="AS15" s="1311"/>
      <c r="AT15" s="1314" t="s">
        <v>614</v>
      </c>
      <c r="AU15" s="1315"/>
      <c r="AV15" s="1316"/>
      <c r="AW15" s="1318"/>
      <c r="AX15" s="1312" t="s">
        <v>577</v>
      </c>
      <c r="AY15" s="1310" t="s">
        <v>270</v>
      </c>
      <c r="AZ15" s="1311"/>
      <c r="BA15" s="1314" t="s">
        <v>614</v>
      </c>
      <c r="BB15" s="1315"/>
      <c r="BC15" s="1316"/>
      <c r="BD15" s="1318"/>
      <c r="BE15" s="1304"/>
      <c r="BF15" s="1237"/>
    </row>
    <row r="16" spans="1:69" ht="33.75" customHeight="1">
      <c r="J16" s="943"/>
      <c r="K16" s="943"/>
      <c r="L16" s="1306"/>
      <c r="M16" s="1306"/>
      <c r="N16" s="632"/>
      <c r="O16" s="1313"/>
      <c r="P16" s="719" t="s">
        <v>578</v>
      </c>
      <c r="Q16" s="719" t="s">
        <v>6</v>
      </c>
      <c r="R16" s="976" t="s">
        <v>273</v>
      </c>
      <c r="S16" s="1301" t="s">
        <v>272</v>
      </c>
      <c r="T16" s="1302"/>
      <c r="U16" s="1319"/>
      <c r="V16" s="1313"/>
      <c r="W16" s="719" t="s">
        <v>578</v>
      </c>
      <c r="X16" s="719" t="s">
        <v>6</v>
      </c>
      <c r="Y16" s="1195" t="s">
        <v>273</v>
      </c>
      <c r="Z16" s="1301" t="s">
        <v>272</v>
      </c>
      <c r="AA16" s="1302"/>
      <c r="AB16" s="1319"/>
      <c r="AC16" s="1313"/>
      <c r="AD16" s="719" t="s">
        <v>578</v>
      </c>
      <c r="AE16" s="719" t="s">
        <v>6</v>
      </c>
      <c r="AF16" s="1195" t="s">
        <v>273</v>
      </c>
      <c r="AG16" s="1301" t="s">
        <v>272</v>
      </c>
      <c r="AH16" s="1302"/>
      <c r="AI16" s="1319"/>
      <c r="AJ16" s="1313"/>
      <c r="AK16" s="719" t="s">
        <v>578</v>
      </c>
      <c r="AL16" s="719" t="s">
        <v>6</v>
      </c>
      <c r="AM16" s="1195" t="s">
        <v>273</v>
      </c>
      <c r="AN16" s="1301" t="s">
        <v>272</v>
      </c>
      <c r="AO16" s="1302"/>
      <c r="AP16" s="1319"/>
      <c r="AQ16" s="1313"/>
      <c r="AR16" s="719" t="s">
        <v>578</v>
      </c>
      <c r="AS16" s="719" t="s">
        <v>6</v>
      </c>
      <c r="AT16" s="1195" t="s">
        <v>273</v>
      </c>
      <c r="AU16" s="1301" t="s">
        <v>272</v>
      </c>
      <c r="AV16" s="1302"/>
      <c r="AW16" s="1319"/>
      <c r="AX16" s="1313"/>
      <c r="AY16" s="719" t="s">
        <v>578</v>
      </c>
      <c r="AZ16" s="719" t="s">
        <v>6</v>
      </c>
      <c r="BA16" s="1195" t="s">
        <v>273</v>
      </c>
      <c r="BB16" s="1301" t="s">
        <v>272</v>
      </c>
      <c r="BC16" s="1302"/>
      <c r="BD16" s="1319"/>
      <c r="BE16" s="1305"/>
      <c r="BF16" s="1237"/>
    </row>
    <row r="17" spans="1:71">
      <c r="J17" s="943"/>
      <c r="K17" s="538">
        <v>1</v>
      </c>
      <c r="L17" s="616" t="s">
        <v>92</v>
      </c>
      <c r="M17" s="616" t="s">
        <v>48</v>
      </c>
      <c r="N17" s="618" t="str">
        <f ca="1">OFFSET(N17,0,-1)</f>
        <v>2</v>
      </c>
      <c r="O17" s="973">
        <f ca="1">OFFSET(O17,0,-1)+1</f>
        <v>3</v>
      </c>
      <c r="P17" s="973">
        <f ca="1">OFFSET(P17,0,-1)+1</f>
        <v>4</v>
      </c>
      <c r="Q17" s="973">
        <f ca="1">OFFSET(Q17,0,-1)+1</f>
        <v>5</v>
      </c>
      <c r="R17" s="973">
        <f ca="1">OFFSET(R17,0,-1)+1</f>
        <v>6</v>
      </c>
      <c r="S17" s="1324">
        <f ca="1">OFFSET(S17,0,-1)+1</f>
        <v>7</v>
      </c>
      <c r="T17" s="1324"/>
      <c r="U17" s="973">
        <f ca="1">OFFSET(U17,0,-2)+1</f>
        <v>8</v>
      </c>
      <c r="V17" s="1194">
        <f ca="1">OFFSET(V17,0,-1)+1</f>
        <v>9</v>
      </c>
      <c r="W17" s="1194">
        <f ca="1">OFFSET(W17,0,-1)+1</f>
        <v>10</v>
      </c>
      <c r="X17" s="1194">
        <f ca="1">OFFSET(X17,0,-1)+1</f>
        <v>11</v>
      </c>
      <c r="Y17" s="1194">
        <f ca="1">OFFSET(Y17,0,-1)+1</f>
        <v>12</v>
      </c>
      <c r="Z17" s="1324">
        <f ca="1">OFFSET(Z17,0,-1)+1</f>
        <v>13</v>
      </c>
      <c r="AA17" s="1324"/>
      <c r="AB17" s="1194">
        <f ca="1">OFFSET(AB17,0,-2)+1</f>
        <v>14</v>
      </c>
      <c r="AC17" s="1194">
        <f ca="1">OFFSET(AC17,0,-1)+1</f>
        <v>15</v>
      </c>
      <c r="AD17" s="1194">
        <f ca="1">OFFSET(AD17,0,-1)+1</f>
        <v>16</v>
      </c>
      <c r="AE17" s="1194">
        <f ca="1">OFFSET(AE17,0,-1)+1</f>
        <v>17</v>
      </c>
      <c r="AF17" s="1194">
        <f ca="1">OFFSET(AF17,0,-1)+1</f>
        <v>18</v>
      </c>
      <c r="AG17" s="1324">
        <f ca="1">OFFSET(AG17,0,-1)+1</f>
        <v>19</v>
      </c>
      <c r="AH17" s="1324"/>
      <c r="AI17" s="1194">
        <f ca="1">OFFSET(AI17,0,-2)+1</f>
        <v>20</v>
      </c>
      <c r="AJ17" s="1194">
        <f ca="1">OFFSET(AJ17,0,-1)+1</f>
        <v>21</v>
      </c>
      <c r="AK17" s="1194">
        <f ca="1">OFFSET(AK17,0,-1)+1</f>
        <v>22</v>
      </c>
      <c r="AL17" s="1194">
        <f ca="1">OFFSET(AL17,0,-1)+1</f>
        <v>23</v>
      </c>
      <c r="AM17" s="1194">
        <f ca="1">OFFSET(AM17,0,-1)+1</f>
        <v>24</v>
      </c>
      <c r="AN17" s="1324">
        <f ca="1">OFFSET(AN17,0,-1)+1</f>
        <v>25</v>
      </c>
      <c r="AO17" s="1324"/>
      <c r="AP17" s="1194">
        <f ca="1">OFFSET(AP17,0,-2)+1</f>
        <v>26</v>
      </c>
      <c r="AQ17" s="1194">
        <f ca="1">OFFSET(AQ17,0,-1)+1</f>
        <v>27</v>
      </c>
      <c r="AR17" s="1194">
        <f ca="1">OFFSET(AR17,0,-1)+1</f>
        <v>28</v>
      </c>
      <c r="AS17" s="1194">
        <f ca="1">OFFSET(AS17,0,-1)+1</f>
        <v>29</v>
      </c>
      <c r="AT17" s="1194">
        <f ca="1">OFFSET(AT17,0,-1)+1</f>
        <v>30</v>
      </c>
      <c r="AU17" s="1324">
        <f ca="1">OFFSET(AU17,0,-1)+1</f>
        <v>31</v>
      </c>
      <c r="AV17" s="1324"/>
      <c r="AW17" s="1194">
        <f ca="1">OFFSET(AW17,0,-2)+1</f>
        <v>32</v>
      </c>
      <c r="AX17" s="1194">
        <f ca="1">OFFSET(AX17,0,-1)+1</f>
        <v>33</v>
      </c>
      <c r="AY17" s="1194">
        <f ca="1">OFFSET(AY17,0,-1)+1</f>
        <v>34</v>
      </c>
      <c r="AZ17" s="1194">
        <f ca="1">OFFSET(AZ17,0,-1)+1</f>
        <v>35</v>
      </c>
      <c r="BA17" s="1194">
        <f ca="1">OFFSET(BA17,0,-1)+1</f>
        <v>36</v>
      </c>
      <c r="BB17" s="1324">
        <f ca="1">OFFSET(BB17,0,-1)+1</f>
        <v>37</v>
      </c>
      <c r="BC17" s="1324"/>
      <c r="BD17" s="1194">
        <f ca="1">OFFSET(BD17,0,-2)+1</f>
        <v>38</v>
      </c>
      <c r="BE17" s="618">
        <f ca="1">OFFSET(BE17,0,-1)</f>
        <v>38</v>
      </c>
      <c r="BF17" s="973">
        <f ca="1">OFFSET(BF17,0,-1)+1</f>
        <v>39</v>
      </c>
    </row>
    <row r="18" spans="1:71" ht="22.5">
      <c r="A18" s="1325">
        <v>1</v>
      </c>
      <c r="B18" s="963"/>
      <c r="C18" s="963"/>
      <c r="D18" s="963"/>
      <c r="E18" s="929"/>
      <c r="F18" s="974"/>
      <c r="G18" s="974"/>
      <c r="H18" s="974"/>
      <c r="I18" s="931"/>
      <c r="J18" s="927"/>
      <c r="K18" s="911"/>
      <c r="L18" s="978">
        <f>mergeValue(A18)</f>
        <v>1</v>
      </c>
      <c r="M18" s="610" t="s">
        <v>19</v>
      </c>
      <c r="N18" s="615"/>
      <c r="O18" s="1326" t="str">
        <f>IF('Перечень тарифов'!J21="","","" &amp; 'Перечень тарифов'!J21 &amp; "")</f>
        <v>Тепловая энергия г.п. Белоярский</v>
      </c>
      <c r="P18" s="1326"/>
      <c r="Q18" s="1326"/>
      <c r="R18" s="1326"/>
      <c r="S18" s="1326"/>
      <c r="T18" s="1326"/>
      <c r="U18" s="1326"/>
      <c r="V18" s="1326"/>
      <c r="W18" s="1326"/>
      <c r="X18" s="1326"/>
      <c r="Y18" s="1326"/>
      <c r="Z18" s="1326"/>
      <c r="AA18" s="1326"/>
      <c r="AB18" s="1326"/>
      <c r="AC18" s="1326"/>
      <c r="AD18" s="1326"/>
      <c r="AE18" s="1326"/>
      <c r="AF18" s="1326"/>
      <c r="AG18" s="1326"/>
      <c r="AH18" s="1326"/>
      <c r="AI18" s="1326"/>
      <c r="AJ18" s="1326"/>
      <c r="AK18" s="1326"/>
      <c r="AL18" s="1326"/>
      <c r="AM18" s="1326"/>
      <c r="AN18" s="1326"/>
      <c r="AO18" s="1326"/>
      <c r="AP18" s="1326"/>
      <c r="AQ18" s="1326"/>
      <c r="AR18" s="1326"/>
      <c r="AS18" s="1326"/>
      <c r="AT18" s="1326"/>
      <c r="AU18" s="1326"/>
      <c r="AV18" s="1326"/>
      <c r="AW18" s="1326"/>
      <c r="AX18" s="1326"/>
      <c r="AY18" s="1326"/>
      <c r="AZ18" s="1326"/>
      <c r="BA18" s="1326"/>
      <c r="BB18" s="1326"/>
      <c r="BC18" s="1326"/>
      <c r="BD18" s="1326"/>
      <c r="BE18" s="1326"/>
      <c r="BF18" s="1129" t="s">
        <v>717</v>
      </c>
      <c r="BH18" s="777"/>
      <c r="BI18" s="777" t="str">
        <f t="shared" ref="BI18:BI85" si="0">IF(M18="","",M18 )</f>
        <v>Наименование тарифа</v>
      </c>
      <c r="BJ18" s="777"/>
      <c r="BK18" s="777"/>
      <c r="BL18" s="777"/>
      <c r="BR18" s="956"/>
      <c r="BS18" s="956"/>
    </row>
    <row r="19" spans="1:71" hidden="1">
      <c r="A19" s="1325"/>
      <c r="B19" s="1325">
        <v>1</v>
      </c>
      <c r="C19" s="963"/>
      <c r="D19" s="963"/>
      <c r="E19" s="974"/>
      <c r="F19" s="974"/>
      <c r="G19" s="974"/>
      <c r="H19" s="974"/>
      <c r="I19" s="969"/>
      <c r="J19" s="902"/>
      <c r="K19" s="905"/>
      <c r="L19" s="978" t="str">
        <f>mergeValue(A19) &amp;"."&amp; mergeValue(B19)</f>
        <v>1.1</v>
      </c>
      <c r="M19" s="658"/>
      <c r="N19" s="615"/>
      <c r="O19" s="1326"/>
      <c r="P19" s="1326"/>
      <c r="Q19" s="1326"/>
      <c r="R19" s="1326"/>
      <c r="S19" s="1326"/>
      <c r="T19" s="1326"/>
      <c r="U19" s="1326"/>
      <c r="V19" s="1326"/>
      <c r="W19" s="1326"/>
      <c r="X19" s="1326"/>
      <c r="Y19" s="1326"/>
      <c r="Z19" s="1326"/>
      <c r="AA19" s="1326"/>
      <c r="AB19" s="1326"/>
      <c r="AC19" s="1326"/>
      <c r="AD19" s="1326"/>
      <c r="AE19" s="1326"/>
      <c r="AF19" s="1326"/>
      <c r="AG19" s="1326"/>
      <c r="AH19" s="1326"/>
      <c r="AI19" s="1326"/>
      <c r="AJ19" s="1326"/>
      <c r="AK19" s="1326"/>
      <c r="AL19" s="1326"/>
      <c r="AM19" s="1326"/>
      <c r="AN19" s="1326"/>
      <c r="AO19" s="1326"/>
      <c r="AP19" s="1326"/>
      <c r="AQ19" s="1326"/>
      <c r="AR19" s="1326"/>
      <c r="AS19" s="1326"/>
      <c r="AT19" s="1326"/>
      <c r="AU19" s="1326"/>
      <c r="AV19" s="1326"/>
      <c r="AW19" s="1326"/>
      <c r="AX19" s="1326"/>
      <c r="AY19" s="1326"/>
      <c r="AZ19" s="1326"/>
      <c r="BA19" s="1326"/>
      <c r="BB19" s="1326"/>
      <c r="BC19" s="1326"/>
      <c r="BD19" s="1326"/>
      <c r="BE19" s="1326"/>
      <c r="BF19" s="1129"/>
      <c r="BH19" s="777"/>
      <c r="BI19" s="777" t="str">
        <f t="shared" si="0"/>
        <v/>
      </c>
      <c r="BJ19" s="777"/>
      <c r="BK19" s="777"/>
      <c r="BL19" s="777"/>
      <c r="BR19" s="956"/>
      <c r="BS19" s="956"/>
    </row>
    <row r="20" spans="1:71" hidden="1">
      <c r="A20" s="1325"/>
      <c r="B20" s="1325"/>
      <c r="C20" s="1325">
        <v>1</v>
      </c>
      <c r="D20" s="963"/>
      <c r="E20" s="974"/>
      <c r="F20" s="974"/>
      <c r="G20" s="974"/>
      <c r="H20" s="974"/>
      <c r="I20" s="910"/>
      <c r="J20" s="902"/>
      <c r="K20" s="905"/>
      <c r="L20" s="978" t="str">
        <f>mergeValue(A20) &amp;"."&amp; mergeValue(B20)&amp;"."&amp; mergeValue(C20)</f>
        <v>1.1.1</v>
      </c>
      <c r="M20" s="659"/>
      <c r="N20" s="615"/>
      <c r="O20" s="1326"/>
      <c r="P20" s="1326"/>
      <c r="Q20" s="1326"/>
      <c r="R20" s="1326"/>
      <c r="S20" s="1326"/>
      <c r="T20" s="1326"/>
      <c r="U20" s="1326"/>
      <c r="V20" s="1326"/>
      <c r="W20" s="1326"/>
      <c r="X20" s="1326"/>
      <c r="Y20" s="1326"/>
      <c r="Z20" s="1326"/>
      <c r="AA20" s="1326"/>
      <c r="AB20" s="1326"/>
      <c r="AC20" s="1326"/>
      <c r="AD20" s="1326"/>
      <c r="AE20" s="1326"/>
      <c r="AF20" s="1326"/>
      <c r="AG20" s="1326"/>
      <c r="AH20" s="1326"/>
      <c r="AI20" s="1326"/>
      <c r="AJ20" s="1326"/>
      <c r="AK20" s="1326"/>
      <c r="AL20" s="1326"/>
      <c r="AM20" s="1326"/>
      <c r="AN20" s="1326"/>
      <c r="AO20" s="1326"/>
      <c r="AP20" s="1326"/>
      <c r="AQ20" s="1326"/>
      <c r="AR20" s="1326"/>
      <c r="AS20" s="1326"/>
      <c r="AT20" s="1326"/>
      <c r="AU20" s="1326"/>
      <c r="AV20" s="1326"/>
      <c r="AW20" s="1326"/>
      <c r="AX20" s="1326"/>
      <c r="AY20" s="1326"/>
      <c r="AZ20" s="1326"/>
      <c r="BA20" s="1326"/>
      <c r="BB20" s="1326"/>
      <c r="BC20" s="1326"/>
      <c r="BD20" s="1326"/>
      <c r="BE20" s="1326"/>
      <c r="BF20" s="1129"/>
      <c r="BH20" s="777"/>
      <c r="BI20" s="777" t="str">
        <f t="shared" si="0"/>
        <v/>
      </c>
      <c r="BJ20" s="777"/>
      <c r="BK20" s="777"/>
      <c r="BL20" s="777"/>
      <c r="BR20" s="956"/>
      <c r="BS20" s="956"/>
    </row>
    <row r="21" spans="1:71" hidden="1">
      <c r="A21" s="1325"/>
      <c r="B21" s="1325"/>
      <c r="C21" s="1325"/>
      <c r="D21" s="1325">
        <v>1</v>
      </c>
      <c r="E21" s="974"/>
      <c r="F21" s="974"/>
      <c r="G21" s="974"/>
      <c r="H21" s="974"/>
      <c r="I21" s="910"/>
      <c r="J21" s="902"/>
      <c r="K21" s="905"/>
      <c r="L21" s="978" t="str">
        <f>mergeValue(A21) &amp;"."&amp; mergeValue(B21)&amp;"."&amp; mergeValue(C21)&amp;"."&amp; mergeValue(D21)</f>
        <v>1.1.1.1</v>
      </c>
      <c r="M21" s="660"/>
      <c r="N21" s="615"/>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6"/>
      <c r="AJ21" s="1326"/>
      <c r="AK21" s="1326"/>
      <c r="AL21" s="1326"/>
      <c r="AM21" s="1326"/>
      <c r="AN21" s="1326"/>
      <c r="AO21" s="1326"/>
      <c r="AP21" s="1326"/>
      <c r="AQ21" s="1326"/>
      <c r="AR21" s="1326"/>
      <c r="AS21" s="1326"/>
      <c r="AT21" s="1326"/>
      <c r="AU21" s="1326"/>
      <c r="AV21" s="1326"/>
      <c r="AW21" s="1326"/>
      <c r="AX21" s="1326"/>
      <c r="AY21" s="1326"/>
      <c r="AZ21" s="1326"/>
      <c r="BA21" s="1326"/>
      <c r="BB21" s="1326"/>
      <c r="BC21" s="1326"/>
      <c r="BD21" s="1326"/>
      <c r="BE21" s="1326"/>
      <c r="BF21" s="1129"/>
      <c r="BH21" s="777"/>
      <c r="BI21" s="777" t="str">
        <f t="shared" si="0"/>
        <v/>
      </c>
      <c r="BJ21" s="777"/>
      <c r="BK21" s="777"/>
      <c r="BL21" s="777"/>
      <c r="BR21" s="956"/>
      <c r="BS21" s="956"/>
    </row>
    <row r="22" spans="1:71" ht="78.75">
      <c r="A22" s="1325"/>
      <c r="B22" s="1325"/>
      <c r="C22" s="1325"/>
      <c r="D22" s="1325"/>
      <c r="E22" s="1325">
        <v>1</v>
      </c>
      <c r="F22" s="974"/>
      <c r="G22" s="974"/>
      <c r="H22" s="963">
        <v>1</v>
      </c>
      <c r="I22" s="1325">
        <v>1</v>
      </c>
      <c r="J22" s="974"/>
      <c r="K22" s="913"/>
      <c r="L22" s="978" t="str">
        <f>mergeValue(A22) &amp;"."&amp; mergeValue(B22)&amp;"."&amp; mergeValue(C22)&amp;"."&amp; mergeValue(D22)&amp;"."&amp; mergeValue(E22)</f>
        <v>1.1.1.1.1</v>
      </c>
      <c r="M22" s="524" t="s">
        <v>8</v>
      </c>
      <c r="N22" s="615"/>
      <c r="O22" s="1327" t="s">
        <v>3</v>
      </c>
      <c r="P22" s="1327"/>
      <c r="Q22" s="1327"/>
      <c r="R22" s="1327"/>
      <c r="S22" s="1327"/>
      <c r="T22" s="1327"/>
      <c r="U22" s="1327"/>
      <c r="V22" s="1327"/>
      <c r="W22" s="1327"/>
      <c r="X22" s="1327"/>
      <c r="Y22" s="1327"/>
      <c r="Z22" s="1327"/>
      <c r="AA22" s="1327"/>
      <c r="AB22" s="1327"/>
      <c r="AC22" s="1327"/>
      <c r="AD22" s="1327"/>
      <c r="AE22" s="1327"/>
      <c r="AF22" s="1327"/>
      <c r="AG22" s="1327"/>
      <c r="AH22" s="1327"/>
      <c r="AI22" s="1327"/>
      <c r="AJ22" s="1327"/>
      <c r="AK22" s="1327"/>
      <c r="AL22" s="1327"/>
      <c r="AM22" s="1327"/>
      <c r="AN22" s="1327"/>
      <c r="AO22" s="1327"/>
      <c r="AP22" s="1327"/>
      <c r="AQ22" s="1327"/>
      <c r="AR22" s="1327"/>
      <c r="AS22" s="1327"/>
      <c r="AT22" s="1327"/>
      <c r="AU22" s="1327"/>
      <c r="AV22" s="1327"/>
      <c r="AW22" s="1327"/>
      <c r="AX22" s="1327"/>
      <c r="AY22" s="1327"/>
      <c r="AZ22" s="1327"/>
      <c r="BA22" s="1327"/>
      <c r="BB22" s="1327"/>
      <c r="BC22" s="1327"/>
      <c r="BD22" s="1327"/>
      <c r="BE22" s="1327"/>
      <c r="BF22" s="1129" t="s">
        <v>718</v>
      </c>
      <c r="BH22" s="777"/>
      <c r="BI22" s="777" t="str">
        <f t="shared" si="0"/>
        <v>Схема подключения теплопотребляющей установки к коллектору источника тепловой энергии</v>
      </c>
      <c r="BJ22" s="777"/>
      <c r="BK22" s="777"/>
      <c r="BL22" s="777"/>
      <c r="BR22" s="956"/>
      <c r="BS22" s="956"/>
    </row>
    <row r="23" spans="1:71" ht="33.75">
      <c r="A23" s="1325"/>
      <c r="B23" s="1325"/>
      <c r="C23" s="1325"/>
      <c r="D23" s="1325"/>
      <c r="E23" s="1325"/>
      <c r="F23" s="1325">
        <v>1</v>
      </c>
      <c r="G23" s="963"/>
      <c r="H23" s="963"/>
      <c r="I23" s="1325"/>
      <c r="J23" s="1325">
        <v>1</v>
      </c>
      <c r="K23" s="914"/>
      <c r="L23" s="978" t="str">
        <f>mergeValue(A23) &amp;"."&amp; mergeValue(B23)&amp;"."&amp; mergeValue(C23)&amp;"."&amp; mergeValue(D23)&amp;"."&amp; mergeValue(E23)&amp;"."&amp; mergeValue(F23)</f>
        <v>1.1.1.1.1.1</v>
      </c>
      <c r="M23" s="525" t="s">
        <v>9</v>
      </c>
      <c r="N23" s="615"/>
      <c r="O23" s="1328" t="s">
        <v>303</v>
      </c>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329"/>
      <c r="AV23" s="1329"/>
      <c r="AW23" s="1329"/>
      <c r="AX23" s="1329"/>
      <c r="AY23" s="1329"/>
      <c r="AZ23" s="1329"/>
      <c r="BA23" s="1329"/>
      <c r="BB23" s="1329"/>
      <c r="BC23" s="1329"/>
      <c r="BD23" s="1329"/>
      <c r="BE23" s="1330"/>
      <c r="BF23" s="1129" t="s">
        <v>719</v>
      </c>
      <c r="BH23" s="777"/>
      <c r="BI23" s="777" t="str">
        <f t="shared" si="0"/>
        <v>Группа потребителей</v>
      </c>
      <c r="BJ23" s="777"/>
      <c r="BK23" s="777"/>
      <c r="BL23" s="777"/>
      <c r="BR23" s="956"/>
      <c r="BS23" s="956"/>
    </row>
    <row r="24" spans="1:71" ht="122.1" customHeight="1">
      <c r="A24" s="1325"/>
      <c r="B24" s="1325"/>
      <c r="C24" s="1325"/>
      <c r="D24" s="1325"/>
      <c r="E24" s="1325"/>
      <c r="F24" s="1325"/>
      <c r="G24" s="963">
        <v>1</v>
      </c>
      <c r="H24" s="963"/>
      <c r="I24" s="1325"/>
      <c r="J24" s="1325"/>
      <c r="K24" s="914">
        <v>1</v>
      </c>
      <c r="L24" s="978" t="str">
        <f>mergeValue(A24) &amp;"."&amp; mergeValue(B24)&amp;"."&amp; mergeValue(C24)&amp;"."&amp; mergeValue(D24)&amp;"."&amp; mergeValue(E24)&amp;"."&amp; mergeValue(F24)&amp;"."&amp; mergeValue(G24)</f>
        <v>1.1.1.1.1.1.1</v>
      </c>
      <c r="M24" s="1088" t="s">
        <v>604</v>
      </c>
      <c r="N24" s="615"/>
      <c r="O24" s="649">
        <v>2855.51</v>
      </c>
      <c r="P24" s="726"/>
      <c r="Q24" s="1040"/>
      <c r="R24" s="1320" t="s">
        <v>996</v>
      </c>
      <c r="S24" s="1321" t="s">
        <v>83</v>
      </c>
      <c r="T24" s="1320" t="s">
        <v>1687</v>
      </c>
      <c r="U24" s="1321" t="s">
        <v>83</v>
      </c>
      <c r="V24" s="649">
        <v>2989.72</v>
      </c>
      <c r="W24" s="726"/>
      <c r="X24" s="1040"/>
      <c r="Y24" s="1320" t="s">
        <v>1689</v>
      </c>
      <c r="Z24" s="1321" t="s">
        <v>83</v>
      </c>
      <c r="AA24" s="1320" t="s">
        <v>1690</v>
      </c>
      <c r="AB24" s="1321" t="s">
        <v>83</v>
      </c>
      <c r="AC24" s="649">
        <v>2973.66</v>
      </c>
      <c r="AD24" s="726"/>
      <c r="AE24" s="1040"/>
      <c r="AF24" s="1320" t="s">
        <v>1691</v>
      </c>
      <c r="AG24" s="1321" t="s">
        <v>83</v>
      </c>
      <c r="AH24" s="1320" t="s">
        <v>1692</v>
      </c>
      <c r="AI24" s="1321" t="s">
        <v>83</v>
      </c>
      <c r="AJ24" s="649">
        <v>3092.61</v>
      </c>
      <c r="AK24" s="726"/>
      <c r="AL24" s="1040"/>
      <c r="AM24" s="1320" t="s">
        <v>1693</v>
      </c>
      <c r="AN24" s="1321" t="s">
        <v>83</v>
      </c>
      <c r="AO24" s="1320" t="s">
        <v>1694</v>
      </c>
      <c r="AP24" s="1321" t="s">
        <v>83</v>
      </c>
      <c r="AQ24" s="649">
        <v>3085</v>
      </c>
      <c r="AR24" s="726"/>
      <c r="AS24" s="1040"/>
      <c r="AT24" s="1320" t="s">
        <v>1695</v>
      </c>
      <c r="AU24" s="1321" t="s">
        <v>83</v>
      </c>
      <c r="AV24" s="1320" t="s">
        <v>1696</v>
      </c>
      <c r="AW24" s="1321" t="s">
        <v>83</v>
      </c>
      <c r="AX24" s="649">
        <v>3209.26</v>
      </c>
      <c r="AY24" s="726"/>
      <c r="AZ24" s="1040"/>
      <c r="BA24" s="1320" t="s">
        <v>1697</v>
      </c>
      <c r="BB24" s="1321" t="s">
        <v>83</v>
      </c>
      <c r="BC24" s="1320" t="s">
        <v>997</v>
      </c>
      <c r="BD24" s="1321" t="s">
        <v>84</v>
      </c>
      <c r="BE24" s="726"/>
      <c r="BF24" s="1295" t="s">
        <v>720</v>
      </c>
      <c r="BG24" s="956" t="str">
        <f>strCheckDate(O25:BE25)</f>
        <v/>
      </c>
      <c r="BH24" s="777"/>
      <c r="BI24" s="777" t="str">
        <f t="shared" si="0"/>
        <v>вода</v>
      </c>
      <c r="BJ24" s="777"/>
      <c r="BK24" s="777"/>
      <c r="BL24" s="777"/>
      <c r="BR24" s="956"/>
      <c r="BS24" s="956"/>
    </row>
    <row r="25" spans="1:71" ht="11.25" hidden="1" customHeight="1">
      <c r="A25" s="1325"/>
      <c r="B25" s="1325"/>
      <c r="C25" s="1325"/>
      <c r="D25" s="1325"/>
      <c r="E25" s="1325"/>
      <c r="F25" s="1325"/>
      <c r="G25" s="963"/>
      <c r="H25" s="963"/>
      <c r="I25" s="1325"/>
      <c r="J25" s="1325"/>
      <c r="K25" s="914"/>
      <c r="L25" s="752"/>
      <c r="M25" s="615"/>
      <c r="N25" s="615"/>
      <c r="O25" s="726"/>
      <c r="P25" s="726"/>
      <c r="Q25" s="732" t="str">
        <f>R24 &amp; "-" &amp; T24</f>
        <v>01.01.2024-30.06.2024</v>
      </c>
      <c r="R25" s="1320"/>
      <c r="S25" s="1321"/>
      <c r="T25" s="1320"/>
      <c r="U25" s="1321"/>
      <c r="V25" s="726"/>
      <c r="W25" s="726"/>
      <c r="X25" s="732" t="str">
        <f>Y24 &amp; "-" &amp; AA24</f>
        <v>01.07.2024-31.12.2024</v>
      </c>
      <c r="Y25" s="1320"/>
      <c r="Z25" s="1321"/>
      <c r="AA25" s="1320"/>
      <c r="AB25" s="1321"/>
      <c r="AC25" s="726"/>
      <c r="AD25" s="726"/>
      <c r="AE25" s="732" t="str">
        <f>AF24 &amp; "-" &amp; AH24</f>
        <v>01.01.2025-30.06.2025</v>
      </c>
      <c r="AF25" s="1320"/>
      <c r="AG25" s="1321"/>
      <c r="AH25" s="1320"/>
      <c r="AI25" s="1321"/>
      <c r="AJ25" s="726"/>
      <c r="AK25" s="726"/>
      <c r="AL25" s="732" t="str">
        <f>AM24 &amp; "-" &amp; AO24</f>
        <v>01.07.2025-31.12.2025</v>
      </c>
      <c r="AM25" s="1320"/>
      <c r="AN25" s="1321"/>
      <c r="AO25" s="1320"/>
      <c r="AP25" s="1321"/>
      <c r="AQ25" s="726"/>
      <c r="AR25" s="726"/>
      <c r="AS25" s="732" t="str">
        <f>AT24 &amp; "-" &amp; AV24</f>
        <v>01.01.2026-30.06.2026</v>
      </c>
      <c r="AT25" s="1320"/>
      <c r="AU25" s="1321"/>
      <c r="AV25" s="1320"/>
      <c r="AW25" s="1321"/>
      <c r="AX25" s="726"/>
      <c r="AY25" s="726"/>
      <c r="AZ25" s="732" t="str">
        <f>BA24 &amp; "-" &amp; BC24</f>
        <v>01.07.2026-31.12.2026</v>
      </c>
      <c r="BA25" s="1320"/>
      <c r="BB25" s="1321"/>
      <c r="BC25" s="1320"/>
      <c r="BD25" s="1321"/>
      <c r="BE25" s="726"/>
      <c r="BF25" s="1296"/>
      <c r="BH25" s="777"/>
      <c r="BI25" s="777" t="str">
        <f t="shared" si="0"/>
        <v/>
      </c>
      <c r="BJ25" s="777"/>
      <c r="BK25" s="777"/>
      <c r="BL25" s="777"/>
      <c r="BR25" s="956"/>
      <c r="BS25" s="956"/>
    </row>
    <row r="26" spans="1:71" ht="15" customHeight="1">
      <c r="A26" s="1325"/>
      <c r="B26" s="1325"/>
      <c r="C26" s="1325"/>
      <c r="D26" s="1325"/>
      <c r="E26" s="1325"/>
      <c r="F26" s="1325"/>
      <c r="G26" s="974"/>
      <c r="H26" s="963"/>
      <c r="I26" s="1325"/>
      <c r="J26" s="1325"/>
      <c r="K26" s="913"/>
      <c r="L26" s="654"/>
      <c r="M26" s="527" t="s">
        <v>24</v>
      </c>
      <c r="N26" s="954"/>
      <c r="O26" s="954"/>
      <c r="P26" s="954"/>
      <c r="Q26" s="954"/>
      <c r="R26" s="954"/>
      <c r="S26" s="954"/>
      <c r="T26" s="954"/>
      <c r="U26" s="954"/>
      <c r="V26" s="954"/>
      <c r="W26" s="954"/>
      <c r="X26" s="954"/>
      <c r="Y26" s="954"/>
      <c r="Z26" s="954"/>
      <c r="AA26" s="954"/>
      <c r="AB26" s="954"/>
      <c r="AC26" s="954"/>
      <c r="AD26" s="954"/>
      <c r="AE26" s="954"/>
      <c r="AF26" s="954"/>
      <c r="AG26" s="954"/>
      <c r="AH26" s="954"/>
      <c r="AI26" s="954"/>
      <c r="AJ26" s="954"/>
      <c r="AK26" s="954"/>
      <c r="AL26" s="954"/>
      <c r="AM26" s="954"/>
      <c r="AN26" s="954"/>
      <c r="AO26" s="954"/>
      <c r="AP26" s="954"/>
      <c r="AQ26" s="954"/>
      <c r="AR26" s="954"/>
      <c r="AS26" s="954"/>
      <c r="AT26" s="954"/>
      <c r="AU26" s="954"/>
      <c r="AV26" s="954"/>
      <c r="AW26" s="954"/>
      <c r="AX26" s="954"/>
      <c r="AY26" s="954"/>
      <c r="AZ26" s="954"/>
      <c r="BA26" s="954"/>
      <c r="BB26" s="954"/>
      <c r="BC26" s="954"/>
      <c r="BD26" s="954"/>
      <c r="BE26" s="725"/>
      <c r="BF26" s="1297"/>
      <c r="BH26" s="777"/>
      <c r="BI26" s="777" t="str">
        <f t="shared" si="0"/>
        <v>Добавить вид теплоносителя (параметры теплоносителя)</v>
      </c>
      <c r="BJ26" s="777"/>
      <c r="BK26" s="777"/>
      <c r="BL26" s="777"/>
      <c r="BR26" s="956"/>
      <c r="BS26" s="956"/>
    </row>
    <row r="27" spans="1:71" s="1074" customFormat="1" ht="33.75">
      <c r="A27" s="1325"/>
      <c r="B27" s="1325"/>
      <c r="C27" s="1325"/>
      <c r="D27" s="1325"/>
      <c r="E27" s="1325"/>
      <c r="F27" s="1325">
        <v>2</v>
      </c>
      <c r="G27" s="1026"/>
      <c r="H27" s="1026"/>
      <c r="I27" s="1325"/>
      <c r="J27" s="1332" t="s">
        <v>1688</v>
      </c>
      <c r="K27" s="914"/>
      <c r="L27" s="1206" t="str">
        <f>mergeValue(A27) &amp;"."&amp; mergeValue(B27)&amp;"."&amp; mergeValue(C27)&amp;"."&amp; mergeValue(D27)&amp;"."&amp; mergeValue(E27)&amp;"."&amp; mergeValue(F27)</f>
        <v>1.1.1.1.1.2</v>
      </c>
      <c r="M27" s="525" t="s">
        <v>9</v>
      </c>
      <c r="N27" s="615"/>
      <c r="O27" s="1328" t="s">
        <v>767</v>
      </c>
      <c r="P27" s="1329"/>
      <c r="Q27" s="1329"/>
      <c r="R27" s="1329"/>
      <c r="S27" s="1329"/>
      <c r="T27" s="1329"/>
      <c r="U27" s="1329"/>
      <c r="V27" s="1329"/>
      <c r="W27" s="1329"/>
      <c r="X27" s="1329"/>
      <c r="Y27" s="1329"/>
      <c r="Z27" s="1329"/>
      <c r="AA27" s="1329"/>
      <c r="AB27" s="1329"/>
      <c r="AC27" s="1329"/>
      <c r="AD27" s="1329"/>
      <c r="AE27" s="1329"/>
      <c r="AF27" s="1329"/>
      <c r="AG27" s="1329"/>
      <c r="AH27" s="1329"/>
      <c r="AI27" s="1329"/>
      <c r="AJ27" s="1329"/>
      <c r="AK27" s="1329"/>
      <c r="AL27" s="1329"/>
      <c r="AM27" s="1329"/>
      <c r="AN27" s="1329"/>
      <c r="AO27" s="1329"/>
      <c r="AP27" s="1329"/>
      <c r="AQ27" s="1329"/>
      <c r="AR27" s="1329"/>
      <c r="AS27" s="1329"/>
      <c r="AT27" s="1329"/>
      <c r="AU27" s="1329"/>
      <c r="AV27" s="1329"/>
      <c r="AW27" s="1329"/>
      <c r="AX27" s="1329"/>
      <c r="AY27" s="1329"/>
      <c r="AZ27" s="1329"/>
      <c r="BA27" s="1329"/>
      <c r="BB27" s="1329"/>
      <c r="BC27" s="1329"/>
      <c r="BD27" s="1329"/>
      <c r="BE27" s="1330"/>
      <c r="BF27" s="1129" t="s">
        <v>719</v>
      </c>
      <c r="BG27" s="1099"/>
      <c r="BH27" s="1100"/>
      <c r="BI27" s="1100" t="str">
        <f t="shared" si="0"/>
        <v>Группа потребителей</v>
      </c>
      <c r="BJ27" s="1100"/>
      <c r="BK27" s="1100"/>
      <c r="BL27" s="1100"/>
      <c r="BM27" s="1099"/>
      <c r="BN27" s="1099"/>
      <c r="BO27" s="1099"/>
      <c r="BP27" s="1099"/>
      <c r="BQ27" s="1099"/>
      <c r="BR27" s="1099"/>
      <c r="BS27" s="1099"/>
    </row>
    <row r="28" spans="1:71" s="1074" customFormat="1" ht="122.1" customHeight="1">
      <c r="A28" s="1325"/>
      <c r="B28" s="1325"/>
      <c r="C28" s="1325"/>
      <c r="D28" s="1325"/>
      <c r="E28" s="1325"/>
      <c r="F28" s="1325"/>
      <c r="G28" s="1026">
        <v>1</v>
      </c>
      <c r="H28" s="1026"/>
      <c r="I28" s="1325"/>
      <c r="J28" s="1325"/>
      <c r="K28" s="914">
        <v>1</v>
      </c>
      <c r="L28" s="1206" t="str">
        <f>mergeValue(A28) &amp;"."&amp; mergeValue(B28)&amp;"."&amp; mergeValue(C28)&amp;"."&amp; mergeValue(D28)&amp;"."&amp; mergeValue(E28)&amp;"."&amp; mergeValue(F28)&amp;"."&amp; mergeValue(G28)</f>
        <v>1.1.1.1.1.2.1</v>
      </c>
      <c r="M28" s="1088" t="s">
        <v>604</v>
      </c>
      <c r="N28" s="615"/>
      <c r="O28" s="649">
        <v>3426.61</v>
      </c>
      <c r="P28" s="726"/>
      <c r="Q28" s="1040"/>
      <c r="R28" s="1320" t="s">
        <v>996</v>
      </c>
      <c r="S28" s="1321" t="s">
        <v>83</v>
      </c>
      <c r="T28" s="1320" t="s">
        <v>1687</v>
      </c>
      <c r="U28" s="1321" t="s">
        <v>83</v>
      </c>
      <c r="V28" s="649">
        <v>3587.66</v>
      </c>
      <c r="W28" s="726"/>
      <c r="X28" s="1040"/>
      <c r="Y28" s="1320" t="s">
        <v>1689</v>
      </c>
      <c r="Z28" s="1321" t="s">
        <v>83</v>
      </c>
      <c r="AA28" s="1320" t="s">
        <v>1690</v>
      </c>
      <c r="AB28" s="1321" t="s">
        <v>83</v>
      </c>
      <c r="AC28" s="649">
        <v>3568.39</v>
      </c>
      <c r="AD28" s="726"/>
      <c r="AE28" s="1040"/>
      <c r="AF28" s="1320" t="s">
        <v>1691</v>
      </c>
      <c r="AG28" s="1321" t="s">
        <v>83</v>
      </c>
      <c r="AH28" s="1320" t="s">
        <v>1692</v>
      </c>
      <c r="AI28" s="1321" t="s">
        <v>83</v>
      </c>
      <c r="AJ28" s="649">
        <v>3711.13</v>
      </c>
      <c r="AK28" s="726"/>
      <c r="AL28" s="1040"/>
      <c r="AM28" s="1320" t="s">
        <v>1693</v>
      </c>
      <c r="AN28" s="1321" t="s">
        <v>83</v>
      </c>
      <c r="AO28" s="1320" t="s">
        <v>1694</v>
      </c>
      <c r="AP28" s="1321" t="s">
        <v>83</v>
      </c>
      <c r="AQ28" s="649">
        <v>3703</v>
      </c>
      <c r="AR28" s="726"/>
      <c r="AS28" s="1040"/>
      <c r="AT28" s="1320" t="s">
        <v>1695</v>
      </c>
      <c r="AU28" s="1321" t="s">
        <v>83</v>
      </c>
      <c r="AV28" s="1320" t="s">
        <v>1696</v>
      </c>
      <c r="AW28" s="1321" t="s">
        <v>83</v>
      </c>
      <c r="AX28" s="649">
        <v>3851.11</v>
      </c>
      <c r="AY28" s="726"/>
      <c r="AZ28" s="1040"/>
      <c r="BA28" s="1320" t="s">
        <v>1697</v>
      </c>
      <c r="BB28" s="1321" t="s">
        <v>83</v>
      </c>
      <c r="BC28" s="1320" t="s">
        <v>997</v>
      </c>
      <c r="BD28" s="1321" t="s">
        <v>84</v>
      </c>
      <c r="BE28" s="726"/>
      <c r="BF28" s="1295" t="s">
        <v>720</v>
      </c>
      <c r="BG28" s="1099" t="str">
        <f>strCheckDate(O29:BE29)</f>
        <v/>
      </c>
      <c r="BH28" s="1100"/>
      <c r="BI28" s="1100" t="str">
        <f t="shared" si="0"/>
        <v>вода</v>
      </c>
      <c r="BJ28" s="1100"/>
      <c r="BK28" s="1100"/>
      <c r="BL28" s="1100"/>
      <c r="BM28" s="1099"/>
      <c r="BN28" s="1099"/>
      <c r="BO28" s="1099"/>
      <c r="BP28" s="1099"/>
      <c r="BQ28" s="1099"/>
      <c r="BR28" s="1099"/>
      <c r="BS28" s="1099"/>
    </row>
    <row r="29" spans="1:71" s="1074" customFormat="1" ht="11.25" hidden="1" customHeight="1">
      <c r="A29" s="1325"/>
      <c r="B29" s="1325"/>
      <c r="C29" s="1325"/>
      <c r="D29" s="1325"/>
      <c r="E29" s="1325"/>
      <c r="F29" s="1325"/>
      <c r="G29" s="1026"/>
      <c r="H29" s="1026"/>
      <c r="I29" s="1325"/>
      <c r="J29" s="1325"/>
      <c r="K29" s="914"/>
      <c r="L29" s="1107"/>
      <c r="M29" s="615"/>
      <c r="N29" s="615"/>
      <c r="O29" s="726"/>
      <c r="P29" s="726"/>
      <c r="Q29" s="732" t="str">
        <f>R28 &amp; "-" &amp; T28</f>
        <v>01.01.2024-30.06.2024</v>
      </c>
      <c r="R29" s="1320"/>
      <c r="S29" s="1321"/>
      <c r="T29" s="1320"/>
      <c r="U29" s="1321"/>
      <c r="V29" s="726"/>
      <c r="W29" s="726"/>
      <c r="X29" s="732" t="str">
        <f>Y28 &amp; "-" &amp; AA28</f>
        <v>01.07.2024-31.12.2024</v>
      </c>
      <c r="Y29" s="1320"/>
      <c r="Z29" s="1321"/>
      <c r="AA29" s="1320"/>
      <c r="AB29" s="1321"/>
      <c r="AC29" s="726"/>
      <c r="AD29" s="726"/>
      <c r="AE29" s="732" t="str">
        <f>AF28 &amp; "-" &amp; AH28</f>
        <v>01.01.2025-30.06.2025</v>
      </c>
      <c r="AF29" s="1320"/>
      <c r="AG29" s="1321"/>
      <c r="AH29" s="1320"/>
      <c r="AI29" s="1321"/>
      <c r="AJ29" s="726"/>
      <c r="AK29" s="726"/>
      <c r="AL29" s="732" t="str">
        <f>AM28 &amp; "-" &amp; AO28</f>
        <v>01.07.2025-31.12.2025</v>
      </c>
      <c r="AM29" s="1320"/>
      <c r="AN29" s="1321"/>
      <c r="AO29" s="1320"/>
      <c r="AP29" s="1321"/>
      <c r="AQ29" s="726"/>
      <c r="AR29" s="726"/>
      <c r="AS29" s="732" t="str">
        <f>AT28 &amp; "-" &amp; AV28</f>
        <v>01.01.2026-30.06.2026</v>
      </c>
      <c r="AT29" s="1320"/>
      <c r="AU29" s="1321"/>
      <c r="AV29" s="1320"/>
      <c r="AW29" s="1321"/>
      <c r="AX29" s="726"/>
      <c r="AY29" s="726"/>
      <c r="AZ29" s="732" t="str">
        <f>BA28 &amp; "-" &amp; BC28</f>
        <v>01.07.2026-31.12.2026</v>
      </c>
      <c r="BA29" s="1320"/>
      <c r="BB29" s="1321"/>
      <c r="BC29" s="1320"/>
      <c r="BD29" s="1321"/>
      <c r="BE29" s="726"/>
      <c r="BF29" s="1296"/>
      <c r="BG29" s="1099"/>
      <c r="BH29" s="1100"/>
      <c r="BI29" s="1100" t="str">
        <f t="shared" si="0"/>
        <v/>
      </c>
      <c r="BJ29" s="1100"/>
      <c r="BK29" s="1100"/>
      <c r="BL29" s="1100"/>
      <c r="BM29" s="1099"/>
      <c r="BN29" s="1099"/>
      <c r="BO29" s="1099"/>
      <c r="BP29" s="1099"/>
      <c r="BQ29" s="1099"/>
      <c r="BR29" s="1099"/>
      <c r="BS29" s="1099"/>
    </row>
    <row r="30" spans="1:71" s="1074" customFormat="1" ht="15" customHeight="1">
      <c r="A30" s="1325"/>
      <c r="B30" s="1325"/>
      <c r="C30" s="1325"/>
      <c r="D30" s="1325"/>
      <c r="E30" s="1325"/>
      <c r="F30" s="1325"/>
      <c r="G30" s="1204"/>
      <c r="H30" s="1026"/>
      <c r="I30" s="1325"/>
      <c r="J30" s="1325"/>
      <c r="K30" s="913"/>
      <c r="L30" s="654"/>
      <c r="M30" s="527" t="s">
        <v>24</v>
      </c>
      <c r="N30" s="954"/>
      <c r="O30" s="954"/>
      <c r="P30" s="954"/>
      <c r="Q30" s="954"/>
      <c r="R30" s="954"/>
      <c r="S30" s="954"/>
      <c r="T30" s="954"/>
      <c r="U30" s="954"/>
      <c r="V30" s="954"/>
      <c r="W30" s="954"/>
      <c r="X30" s="954"/>
      <c r="Y30" s="954"/>
      <c r="Z30" s="954"/>
      <c r="AA30" s="954"/>
      <c r="AB30" s="954"/>
      <c r="AC30" s="954"/>
      <c r="AD30" s="954"/>
      <c r="AE30" s="954"/>
      <c r="AF30" s="954"/>
      <c r="AG30" s="954"/>
      <c r="AH30" s="954"/>
      <c r="AI30" s="954"/>
      <c r="AJ30" s="954"/>
      <c r="AK30" s="954"/>
      <c r="AL30" s="954"/>
      <c r="AM30" s="954"/>
      <c r="AN30" s="954"/>
      <c r="AO30" s="954"/>
      <c r="AP30" s="954"/>
      <c r="AQ30" s="954"/>
      <c r="AR30" s="954"/>
      <c r="AS30" s="954"/>
      <c r="AT30" s="954"/>
      <c r="AU30" s="954"/>
      <c r="AV30" s="954"/>
      <c r="AW30" s="954"/>
      <c r="AX30" s="954"/>
      <c r="AY30" s="954"/>
      <c r="AZ30" s="954"/>
      <c r="BA30" s="954"/>
      <c r="BB30" s="954"/>
      <c r="BC30" s="954"/>
      <c r="BD30" s="954"/>
      <c r="BE30" s="725"/>
      <c r="BF30" s="1297"/>
      <c r="BG30" s="1099"/>
      <c r="BH30" s="1100"/>
      <c r="BI30" s="1100" t="str">
        <f t="shared" si="0"/>
        <v>Добавить вид теплоносителя (параметры теплоносителя)</v>
      </c>
      <c r="BJ30" s="1100"/>
      <c r="BK30" s="1100"/>
      <c r="BL30" s="1100"/>
      <c r="BM30" s="1099"/>
      <c r="BN30" s="1099"/>
      <c r="BO30" s="1099"/>
      <c r="BP30" s="1099"/>
      <c r="BQ30" s="1099"/>
      <c r="BR30" s="1099"/>
      <c r="BS30" s="1099"/>
    </row>
    <row r="31" spans="1:71" ht="15" customHeight="1">
      <c r="A31" s="1325"/>
      <c r="B31" s="1325"/>
      <c r="C31" s="1325"/>
      <c r="D31" s="1325"/>
      <c r="E31" s="1325"/>
      <c r="F31" s="974"/>
      <c r="G31" s="974"/>
      <c r="H31" s="963"/>
      <c r="I31" s="1325"/>
      <c r="J31" s="974"/>
      <c r="K31" s="913"/>
      <c r="L31" s="654"/>
      <c r="M31" s="526" t="s">
        <v>10</v>
      </c>
      <c r="N31" s="954"/>
      <c r="O31" s="954"/>
      <c r="P31" s="954"/>
      <c r="Q31" s="954"/>
      <c r="R31" s="954"/>
      <c r="S31" s="954"/>
      <c r="T31" s="954"/>
      <c r="U31" s="953"/>
      <c r="V31" s="954"/>
      <c r="W31" s="954"/>
      <c r="X31" s="954"/>
      <c r="Y31" s="954"/>
      <c r="Z31" s="954"/>
      <c r="AA31" s="954"/>
      <c r="AB31" s="953"/>
      <c r="AC31" s="954"/>
      <c r="AD31" s="954"/>
      <c r="AE31" s="954"/>
      <c r="AF31" s="954"/>
      <c r="AG31" s="954"/>
      <c r="AH31" s="954"/>
      <c r="AI31" s="953"/>
      <c r="AJ31" s="954"/>
      <c r="AK31" s="954"/>
      <c r="AL31" s="954"/>
      <c r="AM31" s="954"/>
      <c r="AN31" s="954"/>
      <c r="AO31" s="954"/>
      <c r="AP31" s="953"/>
      <c r="AQ31" s="954"/>
      <c r="AR31" s="954"/>
      <c r="AS31" s="954"/>
      <c r="AT31" s="954"/>
      <c r="AU31" s="954"/>
      <c r="AV31" s="954"/>
      <c r="AW31" s="953"/>
      <c r="AX31" s="954"/>
      <c r="AY31" s="954"/>
      <c r="AZ31" s="954"/>
      <c r="BA31" s="954"/>
      <c r="BB31" s="954"/>
      <c r="BC31" s="954"/>
      <c r="BD31" s="953"/>
      <c r="BE31" s="954"/>
      <c r="BF31" s="634"/>
      <c r="BH31" s="777"/>
      <c r="BI31" s="777" t="str">
        <f t="shared" si="0"/>
        <v>Добавить группу потребителей</v>
      </c>
      <c r="BJ31" s="777"/>
      <c r="BK31" s="777"/>
      <c r="BL31" s="777"/>
      <c r="BR31" s="956"/>
      <c r="BS31" s="956"/>
    </row>
    <row r="32" spans="1:71" ht="15" customHeight="1">
      <c r="A32" s="1325"/>
      <c r="B32" s="1325"/>
      <c r="C32" s="1325"/>
      <c r="D32" s="1325"/>
      <c r="E32" s="912"/>
      <c r="F32" s="974"/>
      <c r="G32" s="974"/>
      <c r="H32" s="974"/>
      <c r="I32" s="927"/>
      <c r="J32" s="942"/>
      <c r="K32" s="911"/>
      <c r="L32" s="654"/>
      <c r="M32" s="949" t="s">
        <v>11</v>
      </c>
      <c r="N32" s="954"/>
      <c r="O32" s="954"/>
      <c r="P32" s="954"/>
      <c r="Q32" s="954"/>
      <c r="R32" s="954"/>
      <c r="S32" s="954"/>
      <c r="T32" s="954"/>
      <c r="U32" s="953"/>
      <c r="V32" s="954"/>
      <c r="W32" s="954"/>
      <c r="X32" s="954"/>
      <c r="Y32" s="954"/>
      <c r="Z32" s="954"/>
      <c r="AA32" s="954"/>
      <c r="AB32" s="953"/>
      <c r="AC32" s="954"/>
      <c r="AD32" s="954"/>
      <c r="AE32" s="954"/>
      <c r="AF32" s="954"/>
      <c r="AG32" s="954"/>
      <c r="AH32" s="954"/>
      <c r="AI32" s="953"/>
      <c r="AJ32" s="954"/>
      <c r="AK32" s="954"/>
      <c r="AL32" s="954"/>
      <c r="AM32" s="954"/>
      <c r="AN32" s="954"/>
      <c r="AO32" s="954"/>
      <c r="AP32" s="953"/>
      <c r="AQ32" s="954"/>
      <c r="AR32" s="954"/>
      <c r="AS32" s="954"/>
      <c r="AT32" s="954"/>
      <c r="AU32" s="954"/>
      <c r="AV32" s="954"/>
      <c r="AW32" s="953"/>
      <c r="AX32" s="954"/>
      <c r="AY32" s="954"/>
      <c r="AZ32" s="954"/>
      <c r="BA32" s="954"/>
      <c r="BB32" s="954"/>
      <c r="BC32" s="954"/>
      <c r="BD32" s="953"/>
      <c r="BE32" s="954"/>
      <c r="BF32" s="634"/>
      <c r="BH32" s="777"/>
      <c r="BI32" s="777" t="str">
        <f t="shared" si="0"/>
        <v>Добавить схему подключения</v>
      </c>
      <c r="BJ32" s="777"/>
      <c r="BK32" s="777"/>
      <c r="BL32" s="777"/>
      <c r="BR32" s="956"/>
      <c r="BS32" s="956"/>
    </row>
    <row r="33" spans="1:71" s="1074" customFormat="1" ht="22.5">
      <c r="A33" s="1325">
        <v>2</v>
      </c>
      <c r="B33" s="1026"/>
      <c r="C33" s="1026"/>
      <c r="D33" s="1026"/>
      <c r="E33" s="1027" t="s">
        <v>252</v>
      </c>
      <c r="F33" s="1183"/>
      <c r="G33" s="1183"/>
      <c r="H33" s="1183"/>
      <c r="I33" s="1104"/>
      <c r="J33" s="927"/>
      <c r="K33" s="911"/>
      <c r="L33" s="1185">
        <f>mergeValue(A33)</f>
        <v>2</v>
      </c>
      <c r="M33" s="610" t="s">
        <v>19</v>
      </c>
      <c r="N33" s="615"/>
      <c r="O33" s="1333" t="str">
        <f>IF('Перечень тарифов'!J25="","","" &amp; 'Перечень тарифов'!J25 &amp; "")</f>
        <v>Тепловая энергия с.п. Полноват</v>
      </c>
      <c r="P33" s="1334"/>
      <c r="Q33" s="1334"/>
      <c r="R33" s="1334"/>
      <c r="S33" s="1334"/>
      <c r="T33" s="1334"/>
      <c r="U33" s="1334"/>
      <c r="V33" s="1334"/>
      <c r="W33" s="1334"/>
      <c r="X33" s="1334"/>
      <c r="Y33" s="1334"/>
      <c r="Z33" s="1334"/>
      <c r="AA33" s="1334"/>
      <c r="AB33" s="1334"/>
      <c r="AC33" s="1334"/>
      <c r="AD33" s="1334"/>
      <c r="AE33" s="1334"/>
      <c r="AF33" s="1334"/>
      <c r="AG33" s="1334"/>
      <c r="AH33" s="1334"/>
      <c r="AI33" s="1334"/>
      <c r="AJ33" s="1334"/>
      <c r="AK33" s="1334"/>
      <c r="AL33" s="1334"/>
      <c r="AM33" s="1334"/>
      <c r="AN33" s="1334"/>
      <c r="AO33" s="1334"/>
      <c r="AP33" s="1334"/>
      <c r="AQ33" s="1334"/>
      <c r="AR33" s="1334"/>
      <c r="AS33" s="1334"/>
      <c r="AT33" s="1334"/>
      <c r="AU33" s="1334"/>
      <c r="AV33" s="1334"/>
      <c r="AW33" s="1334"/>
      <c r="AX33" s="1334"/>
      <c r="AY33" s="1334"/>
      <c r="AZ33" s="1334"/>
      <c r="BA33" s="1334"/>
      <c r="BB33" s="1334"/>
      <c r="BC33" s="1334"/>
      <c r="BD33" s="1334"/>
      <c r="BE33" s="1335"/>
      <c r="BF33" s="1129" t="s">
        <v>717</v>
      </c>
      <c r="BG33" s="1099"/>
      <c r="BH33" s="1100"/>
      <c r="BI33" s="1100" t="str">
        <f t="shared" si="0"/>
        <v>Наименование тарифа</v>
      </c>
      <c r="BJ33" s="1100"/>
      <c r="BK33" s="1100"/>
      <c r="BL33" s="1100"/>
      <c r="BM33" s="1099"/>
      <c r="BN33" s="1099"/>
      <c r="BO33" s="1099"/>
      <c r="BP33" s="1099"/>
      <c r="BQ33" s="1099"/>
      <c r="BR33" s="1099"/>
      <c r="BS33" s="1099"/>
    </row>
    <row r="34" spans="1:71" s="1074" customFormat="1" hidden="1">
      <c r="A34" s="1325"/>
      <c r="B34" s="1325">
        <v>1</v>
      </c>
      <c r="C34" s="1026"/>
      <c r="D34" s="1026"/>
      <c r="E34" s="1183"/>
      <c r="F34" s="1183"/>
      <c r="G34" s="1183"/>
      <c r="H34" s="1183"/>
      <c r="I34" s="1179"/>
      <c r="J34" s="902"/>
      <c r="K34" s="905"/>
      <c r="L34" s="1185" t="str">
        <f>mergeValue(A34) &amp;"."&amp; mergeValue(B34)</f>
        <v>2.1</v>
      </c>
      <c r="M34" s="658"/>
      <c r="N34" s="615"/>
      <c r="O34" s="1333"/>
      <c r="P34" s="1334"/>
      <c r="Q34" s="1334"/>
      <c r="R34" s="1334"/>
      <c r="S34" s="1334"/>
      <c r="T34" s="1334"/>
      <c r="U34" s="1334"/>
      <c r="V34" s="1334"/>
      <c r="W34" s="1334"/>
      <c r="X34" s="1334"/>
      <c r="Y34" s="1334"/>
      <c r="Z34" s="1334"/>
      <c r="AA34" s="1334"/>
      <c r="AB34" s="1334"/>
      <c r="AC34" s="1334"/>
      <c r="AD34" s="1334"/>
      <c r="AE34" s="1334"/>
      <c r="AF34" s="1334"/>
      <c r="AG34" s="1334"/>
      <c r="AH34" s="1334"/>
      <c r="AI34" s="1334"/>
      <c r="AJ34" s="1334"/>
      <c r="AK34" s="1334"/>
      <c r="AL34" s="1334"/>
      <c r="AM34" s="1334"/>
      <c r="AN34" s="1334"/>
      <c r="AO34" s="1334"/>
      <c r="AP34" s="1334"/>
      <c r="AQ34" s="1334"/>
      <c r="AR34" s="1334"/>
      <c r="AS34" s="1334"/>
      <c r="AT34" s="1334"/>
      <c r="AU34" s="1334"/>
      <c r="AV34" s="1334"/>
      <c r="AW34" s="1334"/>
      <c r="AX34" s="1334"/>
      <c r="AY34" s="1334"/>
      <c r="AZ34" s="1334"/>
      <c r="BA34" s="1334"/>
      <c r="BB34" s="1334"/>
      <c r="BC34" s="1334"/>
      <c r="BD34" s="1334"/>
      <c r="BE34" s="1335"/>
      <c r="BF34" s="1129"/>
      <c r="BG34" s="1099"/>
      <c r="BH34" s="1100"/>
      <c r="BI34" s="1100" t="str">
        <f t="shared" si="0"/>
        <v/>
      </c>
      <c r="BJ34" s="1100"/>
      <c r="BK34" s="1100"/>
      <c r="BL34" s="1100"/>
      <c r="BM34" s="1099"/>
      <c r="BN34" s="1099"/>
      <c r="BO34" s="1099"/>
      <c r="BP34" s="1099"/>
      <c r="BQ34" s="1099"/>
      <c r="BR34" s="1099"/>
      <c r="BS34" s="1099"/>
    </row>
    <row r="35" spans="1:71" s="1074" customFormat="1" hidden="1">
      <c r="A35" s="1325"/>
      <c r="B35" s="1325"/>
      <c r="C35" s="1325">
        <v>1</v>
      </c>
      <c r="D35" s="1026"/>
      <c r="E35" s="1183"/>
      <c r="F35" s="1183"/>
      <c r="G35" s="1183"/>
      <c r="H35" s="1183"/>
      <c r="I35" s="910"/>
      <c r="J35" s="902"/>
      <c r="K35" s="905"/>
      <c r="L35" s="1185" t="str">
        <f>mergeValue(A35) &amp;"."&amp; mergeValue(B35)&amp;"."&amp; mergeValue(C35)</f>
        <v>2.1.1</v>
      </c>
      <c r="M35" s="659"/>
      <c r="N35" s="615"/>
      <c r="O35" s="1333"/>
      <c r="P35" s="1334"/>
      <c r="Q35" s="1334"/>
      <c r="R35" s="1334"/>
      <c r="S35" s="1334"/>
      <c r="T35" s="1334"/>
      <c r="U35" s="1334"/>
      <c r="V35" s="1334"/>
      <c r="W35" s="1334"/>
      <c r="X35" s="1334"/>
      <c r="Y35" s="1334"/>
      <c r="Z35" s="1334"/>
      <c r="AA35" s="1334"/>
      <c r="AB35" s="1334"/>
      <c r="AC35" s="1334"/>
      <c r="AD35" s="1334"/>
      <c r="AE35" s="1334"/>
      <c r="AF35" s="1334"/>
      <c r="AG35" s="1334"/>
      <c r="AH35" s="1334"/>
      <c r="AI35" s="1334"/>
      <c r="AJ35" s="1334"/>
      <c r="AK35" s="1334"/>
      <c r="AL35" s="1334"/>
      <c r="AM35" s="1334"/>
      <c r="AN35" s="1334"/>
      <c r="AO35" s="1334"/>
      <c r="AP35" s="1334"/>
      <c r="AQ35" s="1334"/>
      <c r="AR35" s="1334"/>
      <c r="AS35" s="1334"/>
      <c r="AT35" s="1334"/>
      <c r="AU35" s="1334"/>
      <c r="AV35" s="1334"/>
      <c r="AW35" s="1334"/>
      <c r="AX35" s="1334"/>
      <c r="AY35" s="1334"/>
      <c r="AZ35" s="1334"/>
      <c r="BA35" s="1334"/>
      <c r="BB35" s="1334"/>
      <c r="BC35" s="1334"/>
      <c r="BD35" s="1334"/>
      <c r="BE35" s="1335"/>
      <c r="BF35" s="1129"/>
      <c r="BG35" s="1099"/>
      <c r="BH35" s="1100"/>
      <c r="BI35" s="1100" t="str">
        <f t="shared" si="0"/>
        <v/>
      </c>
      <c r="BJ35" s="1100"/>
      <c r="BK35" s="1100"/>
      <c r="BL35" s="1100"/>
      <c r="BM35" s="1099"/>
      <c r="BN35" s="1099"/>
      <c r="BO35" s="1099"/>
      <c r="BP35" s="1099"/>
      <c r="BQ35" s="1099"/>
      <c r="BR35" s="1099"/>
      <c r="BS35" s="1099"/>
    </row>
    <row r="36" spans="1:71" s="1074" customFormat="1" hidden="1">
      <c r="A36" s="1325"/>
      <c r="B36" s="1325"/>
      <c r="C36" s="1325"/>
      <c r="D36" s="1325">
        <v>1</v>
      </c>
      <c r="E36" s="1183"/>
      <c r="F36" s="1183"/>
      <c r="G36" s="1183"/>
      <c r="H36" s="1183"/>
      <c r="I36" s="910"/>
      <c r="J36" s="902"/>
      <c r="K36" s="905"/>
      <c r="L36" s="1185" t="str">
        <f>mergeValue(A36) &amp;"."&amp; mergeValue(B36)&amp;"."&amp; mergeValue(C36)&amp;"."&amp; mergeValue(D36)</f>
        <v>2.1.1.1</v>
      </c>
      <c r="M36" s="660"/>
      <c r="N36" s="615"/>
      <c r="O36" s="1333"/>
      <c r="P36" s="1334"/>
      <c r="Q36" s="1334"/>
      <c r="R36" s="1334"/>
      <c r="S36" s="1334"/>
      <c r="T36" s="1334"/>
      <c r="U36" s="1334"/>
      <c r="V36" s="1334"/>
      <c r="W36" s="1334"/>
      <c r="X36" s="1334"/>
      <c r="Y36" s="1334"/>
      <c r="Z36" s="1334"/>
      <c r="AA36" s="1334"/>
      <c r="AB36" s="1334"/>
      <c r="AC36" s="1334"/>
      <c r="AD36" s="1334"/>
      <c r="AE36" s="1334"/>
      <c r="AF36" s="1334"/>
      <c r="AG36" s="1334"/>
      <c r="AH36" s="1334"/>
      <c r="AI36" s="1334"/>
      <c r="AJ36" s="1334"/>
      <c r="AK36" s="1334"/>
      <c r="AL36" s="1334"/>
      <c r="AM36" s="1334"/>
      <c r="AN36" s="1334"/>
      <c r="AO36" s="1334"/>
      <c r="AP36" s="1334"/>
      <c r="AQ36" s="1334"/>
      <c r="AR36" s="1334"/>
      <c r="AS36" s="1334"/>
      <c r="AT36" s="1334"/>
      <c r="AU36" s="1334"/>
      <c r="AV36" s="1334"/>
      <c r="AW36" s="1334"/>
      <c r="AX36" s="1334"/>
      <c r="AY36" s="1334"/>
      <c r="AZ36" s="1334"/>
      <c r="BA36" s="1334"/>
      <c r="BB36" s="1334"/>
      <c r="BC36" s="1334"/>
      <c r="BD36" s="1334"/>
      <c r="BE36" s="1335"/>
      <c r="BF36" s="1129"/>
      <c r="BG36" s="1099"/>
      <c r="BH36" s="1100"/>
      <c r="BI36" s="1100" t="str">
        <f t="shared" si="0"/>
        <v/>
      </c>
      <c r="BJ36" s="1100"/>
      <c r="BK36" s="1100"/>
      <c r="BL36" s="1100"/>
      <c r="BM36" s="1099"/>
      <c r="BN36" s="1099"/>
      <c r="BO36" s="1099"/>
      <c r="BP36" s="1099"/>
      <c r="BQ36" s="1099"/>
      <c r="BR36" s="1099"/>
      <c r="BS36" s="1099"/>
    </row>
    <row r="37" spans="1:71" s="1074" customFormat="1" ht="78.75">
      <c r="A37" s="1325"/>
      <c r="B37" s="1325"/>
      <c r="C37" s="1325"/>
      <c r="D37" s="1325"/>
      <c r="E37" s="1325">
        <v>1</v>
      </c>
      <c r="F37" s="1183"/>
      <c r="G37" s="1183"/>
      <c r="H37" s="1026">
        <v>1</v>
      </c>
      <c r="I37" s="1325">
        <v>1</v>
      </c>
      <c r="J37" s="1183"/>
      <c r="K37" s="913"/>
      <c r="L37" s="1185" t="str">
        <f>mergeValue(A37) &amp;"."&amp; mergeValue(B37)&amp;"."&amp; mergeValue(C37)&amp;"."&amp; mergeValue(D37)&amp;"."&amp; mergeValue(E37)</f>
        <v>2.1.1.1.1</v>
      </c>
      <c r="M37" s="524" t="s">
        <v>8</v>
      </c>
      <c r="N37" s="615"/>
      <c r="O37" s="1328" t="s">
        <v>3</v>
      </c>
      <c r="P37" s="1329"/>
      <c r="Q37" s="1329"/>
      <c r="R37" s="1329"/>
      <c r="S37" s="1329"/>
      <c r="T37" s="1329"/>
      <c r="U37" s="1329"/>
      <c r="V37" s="1329"/>
      <c r="W37" s="1329"/>
      <c r="X37" s="1329"/>
      <c r="Y37" s="1329"/>
      <c r="Z37" s="1329"/>
      <c r="AA37" s="1329"/>
      <c r="AB37" s="1329"/>
      <c r="AC37" s="1329"/>
      <c r="AD37" s="1329"/>
      <c r="AE37" s="1329"/>
      <c r="AF37" s="1329"/>
      <c r="AG37" s="1329"/>
      <c r="AH37" s="1329"/>
      <c r="AI37" s="1329"/>
      <c r="AJ37" s="1329"/>
      <c r="AK37" s="1329"/>
      <c r="AL37" s="1329"/>
      <c r="AM37" s="1329"/>
      <c r="AN37" s="1329"/>
      <c r="AO37" s="1329"/>
      <c r="AP37" s="1329"/>
      <c r="AQ37" s="1329"/>
      <c r="AR37" s="1329"/>
      <c r="AS37" s="1329"/>
      <c r="AT37" s="1329"/>
      <c r="AU37" s="1329"/>
      <c r="AV37" s="1329"/>
      <c r="AW37" s="1329"/>
      <c r="AX37" s="1329"/>
      <c r="AY37" s="1329"/>
      <c r="AZ37" s="1329"/>
      <c r="BA37" s="1329"/>
      <c r="BB37" s="1329"/>
      <c r="BC37" s="1329"/>
      <c r="BD37" s="1329"/>
      <c r="BE37" s="1330"/>
      <c r="BF37" s="1129" t="s">
        <v>718</v>
      </c>
      <c r="BG37" s="1099"/>
      <c r="BH37" s="1100"/>
      <c r="BI37" s="1100" t="str">
        <f t="shared" si="0"/>
        <v>Схема подключения теплопотребляющей установки к коллектору источника тепловой энергии</v>
      </c>
      <c r="BJ37" s="1100"/>
      <c r="BK37" s="1100"/>
      <c r="BL37" s="1100"/>
      <c r="BM37" s="1099"/>
      <c r="BN37" s="1099"/>
      <c r="BO37" s="1099"/>
      <c r="BP37" s="1099"/>
      <c r="BQ37" s="1099"/>
      <c r="BR37" s="1099"/>
      <c r="BS37" s="1099"/>
    </row>
    <row r="38" spans="1:71" s="1074" customFormat="1" ht="33.75">
      <c r="A38" s="1325"/>
      <c r="B38" s="1325"/>
      <c r="C38" s="1325"/>
      <c r="D38" s="1325"/>
      <c r="E38" s="1325"/>
      <c r="F38" s="1325">
        <v>1</v>
      </c>
      <c r="G38" s="1026"/>
      <c r="H38" s="1026"/>
      <c r="I38" s="1325"/>
      <c r="J38" s="1325">
        <v>1</v>
      </c>
      <c r="K38" s="914"/>
      <c r="L38" s="1185" t="str">
        <f>mergeValue(A38) &amp;"."&amp; mergeValue(B38)&amp;"."&amp; mergeValue(C38)&amp;"."&amp; mergeValue(D38)&amp;"."&amp; mergeValue(E38)&amp;"."&amp; mergeValue(F38)</f>
        <v>2.1.1.1.1.1</v>
      </c>
      <c r="M38" s="525" t="s">
        <v>9</v>
      </c>
      <c r="N38" s="615"/>
      <c r="O38" s="1328" t="s">
        <v>303</v>
      </c>
      <c r="P38" s="1329"/>
      <c r="Q38" s="1329"/>
      <c r="R38" s="1329"/>
      <c r="S38" s="1329"/>
      <c r="T38" s="1329"/>
      <c r="U38" s="1329"/>
      <c r="V38" s="1329"/>
      <c r="W38" s="1329"/>
      <c r="X38" s="1329"/>
      <c r="Y38" s="1329"/>
      <c r="Z38" s="1329"/>
      <c r="AA38" s="1329"/>
      <c r="AB38" s="1329"/>
      <c r="AC38" s="1329"/>
      <c r="AD38" s="1329"/>
      <c r="AE38" s="1329"/>
      <c r="AF38" s="1329"/>
      <c r="AG38" s="1329"/>
      <c r="AH38" s="1329"/>
      <c r="AI38" s="1329"/>
      <c r="AJ38" s="1329"/>
      <c r="AK38" s="1329"/>
      <c r="AL38" s="1329"/>
      <c r="AM38" s="1329"/>
      <c r="AN38" s="1329"/>
      <c r="AO38" s="1329"/>
      <c r="AP38" s="1329"/>
      <c r="AQ38" s="1329"/>
      <c r="AR38" s="1329"/>
      <c r="AS38" s="1329"/>
      <c r="AT38" s="1329"/>
      <c r="AU38" s="1329"/>
      <c r="AV38" s="1329"/>
      <c r="AW38" s="1329"/>
      <c r="AX38" s="1329"/>
      <c r="AY38" s="1329"/>
      <c r="AZ38" s="1329"/>
      <c r="BA38" s="1329"/>
      <c r="BB38" s="1329"/>
      <c r="BC38" s="1329"/>
      <c r="BD38" s="1329"/>
      <c r="BE38" s="1330"/>
      <c r="BF38" s="1129" t="s">
        <v>719</v>
      </c>
      <c r="BG38" s="1099"/>
      <c r="BH38" s="1100"/>
      <c r="BI38" s="1100" t="str">
        <f t="shared" si="0"/>
        <v>Группа потребителей</v>
      </c>
      <c r="BJ38" s="1100"/>
      <c r="BK38" s="1100"/>
      <c r="BL38" s="1100"/>
      <c r="BM38" s="1099"/>
      <c r="BN38" s="1099"/>
      <c r="BO38" s="1099"/>
      <c r="BP38" s="1099"/>
      <c r="BQ38" s="1099"/>
      <c r="BR38" s="1099"/>
      <c r="BS38" s="1099"/>
    </row>
    <row r="39" spans="1:71" s="1074" customFormat="1" ht="122.1" customHeight="1">
      <c r="A39" s="1325"/>
      <c r="B39" s="1325"/>
      <c r="C39" s="1325"/>
      <c r="D39" s="1325"/>
      <c r="E39" s="1325"/>
      <c r="F39" s="1325"/>
      <c r="G39" s="1026">
        <v>1</v>
      </c>
      <c r="H39" s="1026"/>
      <c r="I39" s="1325"/>
      <c r="J39" s="1325"/>
      <c r="K39" s="914">
        <v>1</v>
      </c>
      <c r="L39" s="1185" t="str">
        <f>mergeValue(A39) &amp;"."&amp; mergeValue(B39)&amp;"."&amp; mergeValue(C39)&amp;"."&amp; mergeValue(D39)&amp;"."&amp; mergeValue(E39)&amp;"."&amp; mergeValue(F39)&amp;"."&amp; mergeValue(G39)</f>
        <v>2.1.1.1.1.1.1</v>
      </c>
      <c r="M39" s="1088" t="s">
        <v>604</v>
      </c>
      <c r="N39" s="615"/>
      <c r="O39" s="649">
        <v>6234.64</v>
      </c>
      <c r="P39" s="726"/>
      <c r="Q39" s="1040"/>
      <c r="R39" s="1320" t="s">
        <v>996</v>
      </c>
      <c r="S39" s="1321" t="s">
        <v>83</v>
      </c>
      <c r="T39" s="1320" t="s">
        <v>1687</v>
      </c>
      <c r="U39" s="1321" t="s">
        <v>83</v>
      </c>
      <c r="V39" s="649">
        <v>6527.67</v>
      </c>
      <c r="W39" s="726"/>
      <c r="X39" s="1040"/>
      <c r="Y39" s="1320" t="s">
        <v>1689</v>
      </c>
      <c r="Z39" s="1321" t="s">
        <v>83</v>
      </c>
      <c r="AA39" s="1320" t="s">
        <v>1690</v>
      </c>
      <c r="AB39" s="1321" t="s">
        <v>83</v>
      </c>
      <c r="AC39" s="649">
        <v>6450.57</v>
      </c>
      <c r="AD39" s="726"/>
      <c r="AE39" s="1040"/>
      <c r="AF39" s="1320" t="s">
        <v>1691</v>
      </c>
      <c r="AG39" s="1321" t="s">
        <v>83</v>
      </c>
      <c r="AH39" s="1320" t="s">
        <v>1692</v>
      </c>
      <c r="AI39" s="1321" t="s">
        <v>83</v>
      </c>
      <c r="AJ39" s="649">
        <v>6708.59</v>
      </c>
      <c r="AK39" s="726"/>
      <c r="AL39" s="1040"/>
      <c r="AM39" s="1320" t="s">
        <v>1693</v>
      </c>
      <c r="AN39" s="1321" t="s">
        <v>83</v>
      </c>
      <c r="AO39" s="1320" t="s">
        <v>1694</v>
      </c>
      <c r="AP39" s="1321" t="s">
        <v>83</v>
      </c>
      <c r="AQ39" s="649">
        <v>6654.23</v>
      </c>
      <c r="AR39" s="726"/>
      <c r="AS39" s="1040"/>
      <c r="AT39" s="1320" t="s">
        <v>1695</v>
      </c>
      <c r="AU39" s="1321" t="s">
        <v>83</v>
      </c>
      <c r="AV39" s="1320" t="s">
        <v>1696</v>
      </c>
      <c r="AW39" s="1321" t="s">
        <v>83</v>
      </c>
      <c r="AX39" s="649">
        <v>6920.4</v>
      </c>
      <c r="AY39" s="726"/>
      <c r="AZ39" s="1040"/>
      <c r="BA39" s="1320" t="s">
        <v>1697</v>
      </c>
      <c r="BB39" s="1321" t="s">
        <v>83</v>
      </c>
      <c r="BC39" s="1320" t="s">
        <v>997</v>
      </c>
      <c r="BD39" s="1321" t="s">
        <v>84</v>
      </c>
      <c r="BE39" s="726"/>
      <c r="BF39" s="1295" t="s">
        <v>720</v>
      </c>
      <c r="BG39" s="1099" t="str">
        <f>strCheckDate(O40:BE40)</f>
        <v/>
      </c>
      <c r="BH39" s="1100"/>
      <c r="BI39" s="1100" t="str">
        <f t="shared" si="0"/>
        <v>вода</v>
      </c>
      <c r="BJ39" s="1100"/>
      <c r="BK39" s="1100"/>
      <c r="BL39" s="1100"/>
      <c r="BM39" s="1099"/>
      <c r="BN39" s="1099"/>
      <c r="BO39" s="1099"/>
      <c r="BP39" s="1099"/>
      <c r="BQ39" s="1099"/>
      <c r="BR39" s="1099"/>
      <c r="BS39" s="1099"/>
    </row>
    <row r="40" spans="1:71" s="1074" customFormat="1" ht="11.25" hidden="1" customHeight="1">
      <c r="A40" s="1325"/>
      <c r="B40" s="1325"/>
      <c r="C40" s="1325"/>
      <c r="D40" s="1325"/>
      <c r="E40" s="1325"/>
      <c r="F40" s="1325"/>
      <c r="G40" s="1026"/>
      <c r="H40" s="1026"/>
      <c r="I40" s="1325"/>
      <c r="J40" s="1325"/>
      <c r="K40" s="914"/>
      <c r="L40" s="1107"/>
      <c r="M40" s="615"/>
      <c r="N40" s="615"/>
      <c r="O40" s="726"/>
      <c r="P40" s="726"/>
      <c r="Q40" s="732" t="str">
        <f>R39 &amp; "-" &amp; T39</f>
        <v>01.01.2024-30.06.2024</v>
      </c>
      <c r="R40" s="1320"/>
      <c r="S40" s="1321"/>
      <c r="T40" s="1320"/>
      <c r="U40" s="1321"/>
      <c r="V40" s="726"/>
      <c r="W40" s="726"/>
      <c r="X40" s="732" t="str">
        <f>Y39 &amp; "-" &amp; AA39</f>
        <v>01.07.2024-31.12.2024</v>
      </c>
      <c r="Y40" s="1320"/>
      <c r="Z40" s="1321"/>
      <c r="AA40" s="1320"/>
      <c r="AB40" s="1321"/>
      <c r="AC40" s="726"/>
      <c r="AD40" s="726"/>
      <c r="AE40" s="732" t="str">
        <f>AF39 &amp; "-" &amp; AH39</f>
        <v>01.01.2025-30.06.2025</v>
      </c>
      <c r="AF40" s="1320"/>
      <c r="AG40" s="1321"/>
      <c r="AH40" s="1320"/>
      <c r="AI40" s="1321"/>
      <c r="AJ40" s="726"/>
      <c r="AK40" s="726"/>
      <c r="AL40" s="732" t="str">
        <f>AM39 &amp; "-" &amp; AO39</f>
        <v>01.07.2025-31.12.2025</v>
      </c>
      <c r="AM40" s="1320"/>
      <c r="AN40" s="1321"/>
      <c r="AO40" s="1320"/>
      <c r="AP40" s="1321"/>
      <c r="AQ40" s="726"/>
      <c r="AR40" s="726"/>
      <c r="AS40" s="732" t="str">
        <f>AT39 &amp; "-" &amp; AV39</f>
        <v>01.01.2026-30.06.2026</v>
      </c>
      <c r="AT40" s="1320"/>
      <c r="AU40" s="1321"/>
      <c r="AV40" s="1320"/>
      <c r="AW40" s="1321"/>
      <c r="AX40" s="726"/>
      <c r="AY40" s="726"/>
      <c r="AZ40" s="732" t="str">
        <f>BA39 &amp; "-" &amp; BC39</f>
        <v>01.07.2026-31.12.2026</v>
      </c>
      <c r="BA40" s="1320"/>
      <c r="BB40" s="1321"/>
      <c r="BC40" s="1320"/>
      <c r="BD40" s="1321"/>
      <c r="BE40" s="726"/>
      <c r="BF40" s="1296"/>
      <c r="BG40" s="1099"/>
      <c r="BH40" s="1100"/>
      <c r="BI40" s="1100" t="str">
        <f t="shared" si="0"/>
        <v/>
      </c>
      <c r="BJ40" s="1100"/>
      <c r="BK40" s="1100"/>
      <c r="BL40" s="1100"/>
      <c r="BM40" s="1099"/>
      <c r="BN40" s="1099"/>
      <c r="BO40" s="1099"/>
      <c r="BP40" s="1099"/>
      <c r="BQ40" s="1099"/>
      <c r="BR40" s="1099"/>
      <c r="BS40" s="1099"/>
    </row>
    <row r="41" spans="1:71" s="1074" customFormat="1" ht="15" customHeight="1">
      <c r="A41" s="1325"/>
      <c r="B41" s="1325"/>
      <c r="C41" s="1325"/>
      <c r="D41" s="1325"/>
      <c r="E41" s="1325"/>
      <c r="F41" s="1325"/>
      <c r="G41" s="1183"/>
      <c r="H41" s="1026"/>
      <c r="I41" s="1325"/>
      <c r="J41" s="1325"/>
      <c r="K41" s="913"/>
      <c r="L41" s="654"/>
      <c r="M41" s="527" t="s">
        <v>24</v>
      </c>
      <c r="N41" s="954"/>
      <c r="O41" s="954"/>
      <c r="P41" s="954"/>
      <c r="Q41" s="954"/>
      <c r="R41" s="954"/>
      <c r="S41" s="954"/>
      <c r="T41" s="954"/>
      <c r="U41" s="954"/>
      <c r="V41" s="954"/>
      <c r="W41" s="954"/>
      <c r="X41" s="954"/>
      <c r="Y41" s="954"/>
      <c r="Z41" s="954"/>
      <c r="AA41" s="954"/>
      <c r="AB41" s="954"/>
      <c r="AC41" s="954"/>
      <c r="AD41" s="954"/>
      <c r="AE41" s="954"/>
      <c r="AF41" s="954"/>
      <c r="AG41" s="954"/>
      <c r="AH41" s="954"/>
      <c r="AI41" s="954"/>
      <c r="AJ41" s="954"/>
      <c r="AK41" s="954"/>
      <c r="AL41" s="954"/>
      <c r="AM41" s="954"/>
      <c r="AN41" s="954"/>
      <c r="AO41" s="954"/>
      <c r="AP41" s="954"/>
      <c r="AQ41" s="954"/>
      <c r="AR41" s="954"/>
      <c r="AS41" s="954"/>
      <c r="AT41" s="954"/>
      <c r="AU41" s="954"/>
      <c r="AV41" s="954"/>
      <c r="AW41" s="954"/>
      <c r="AX41" s="954"/>
      <c r="AY41" s="954"/>
      <c r="AZ41" s="954"/>
      <c r="BA41" s="954"/>
      <c r="BB41" s="954"/>
      <c r="BC41" s="954"/>
      <c r="BD41" s="954"/>
      <c r="BE41" s="725"/>
      <c r="BF41" s="1297"/>
      <c r="BG41" s="1099"/>
      <c r="BH41" s="1100"/>
      <c r="BI41" s="1100" t="str">
        <f t="shared" si="0"/>
        <v>Добавить вид теплоносителя (параметры теплоносителя)</v>
      </c>
      <c r="BJ41" s="1100"/>
      <c r="BK41" s="1100"/>
      <c r="BL41" s="1100"/>
      <c r="BM41" s="1099"/>
      <c r="BN41" s="1099"/>
      <c r="BO41" s="1099"/>
      <c r="BP41" s="1099"/>
      <c r="BQ41" s="1099"/>
      <c r="BR41" s="1099"/>
      <c r="BS41" s="1099"/>
    </row>
    <row r="42" spans="1:71" s="1074" customFormat="1" ht="33.75">
      <c r="A42" s="1325"/>
      <c r="B42" s="1325"/>
      <c r="C42" s="1325"/>
      <c r="D42" s="1325"/>
      <c r="E42" s="1325"/>
      <c r="F42" s="1325">
        <v>2</v>
      </c>
      <c r="G42" s="1026"/>
      <c r="H42" s="1026"/>
      <c r="I42" s="1325"/>
      <c r="J42" s="1332" t="s">
        <v>1688</v>
      </c>
      <c r="K42" s="914"/>
      <c r="L42" s="1206" t="str">
        <f>mergeValue(A42) &amp;"."&amp; mergeValue(B42)&amp;"."&amp; mergeValue(C42)&amp;"."&amp; mergeValue(D42)&amp;"."&amp; mergeValue(E42)&amp;"."&amp; mergeValue(F42)</f>
        <v>2.1.1.1.1.2</v>
      </c>
      <c r="M42" s="525" t="s">
        <v>9</v>
      </c>
      <c r="N42" s="615"/>
      <c r="O42" s="1328" t="s">
        <v>767</v>
      </c>
      <c r="P42" s="1329"/>
      <c r="Q42" s="1329"/>
      <c r="R42" s="1329"/>
      <c r="S42" s="1329"/>
      <c r="T42" s="1329"/>
      <c r="U42" s="1329"/>
      <c r="V42" s="1329"/>
      <c r="W42" s="1329"/>
      <c r="X42" s="1329"/>
      <c r="Y42" s="1329"/>
      <c r="Z42" s="1329"/>
      <c r="AA42" s="1329"/>
      <c r="AB42" s="1329"/>
      <c r="AC42" s="1329"/>
      <c r="AD42" s="1329"/>
      <c r="AE42" s="1329"/>
      <c r="AF42" s="1329"/>
      <c r="AG42" s="1329"/>
      <c r="AH42" s="1329"/>
      <c r="AI42" s="1329"/>
      <c r="AJ42" s="1329"/>
      <c r="AK42" s="1329"/>
      <c r="AL42" s="1329"/>
      <c r="AM42" s="1329"/>
      <c r="AN42" s="1329"/>
      <c r="AO42" s="1329"/>
      <c r="AP42" s="1329"/>
      <c r="AQ42" s="1329"/>
      <c r="AR42" s="1329"/>
      <c r="AS42" s="1329"/>
      <c r="AT42" s="1329"/>
      <c r="AU42" s="1329"/>
      <c r="AV42" s="1329"/>
      <c r="AW42" s="1329"/>
      <c r="AX42" s="1329"/>
      <c r="AY42" s="1329"/>
      <c r="AZ42" s="1329"/>
      <c r="BA42" s="1329"/>
      <c r="BB42" s="1329"/>
      <c r="BC42" s="1329"/>
      <c r="BD42" s="1329"/>
      <c r="BE42" s="1330"/>
      <c r="BF42" s="1129" t="s">
        <v>719</v>
      </c>
      <c r="BG42" s="1099"/>
      <c r="BH42" s="1100"/>
      <c r="BI42" s="1100" t="str">
        <f t="shared" si="0"/>
        <v>Группа потребителей</v>
      </c>
      <c r="BJ42" s="1100"/>
      <c r="BK42" s="1100"/>
      <c r="BL42" s="1100"/>
      <c r="BM42" s="1099"/>
      <c r="BN42" s="1099"/>
      <c r="BO42" s="1099"/>
      <c r="BP42" s="1099"/>
      <c r="BQ42" s="1099"/>
      <c r="BR42" s="1099"/>
      <c r="BS42" s="1099"/>
    </row>
    <row r="43" spans="1:71" s="1074" customFormat="1" ht="122.1" customHeight="1">
      <c r="A43" s="1325"/>
      <c r="B43" s="1325"/>
      <c r="C43" s="1325"/>
      <c r="D43" s="1325"/>
      <c r="E43" s="1325"/>
      <c r="F43" s="1325"/>
      <c r="G43" s="1026">
        <v>1</v>
      </c>
      <c r="H43" s="1026"/>
      <c r="I43" s="1325"/>
      <c r="J43" s="1325"/>
      <c r="K43" s="914">
        <v>1</v>
      </c>
      <c r="L43" s="1206" t="str">
        <f>mergeValue(A43) &amp;"."&amp; mergeValue(B43)&amp;"."&amp; mergeValue(C43)&amp;"."&amp; mergeValue(D43)&amp;"."&amp; mergeValue(E43)&amp;"."&amp; mergeValue(F43)&amp;"."&amp; mergeValue(G43)</f>
        <v>2.1.1.1.1.2.1</v>
      </c>
      <c r="M43" s="1088" t="s">
        <v>604</v>
      </c>
      <c r="N43" s="615"/>
      <c r="O43" s="649">
        <v>7481.57</v>
      </c>
      <c r="P43" s="726"/>
      <c r="Q43" s="1040"/>
      <c r="R43" s="1320" t="s">
        <v>996</v>
      </c>
      <c r="S43" s="1321" t="s">
        <v>83</v>
      </c>
      <c r="T43" s="1320" t="s">
        <v>1687</v>
      </c>
      <c r="U43" s="1321" t="s">
        <v>83</v>
      </c>
      <c r="V43" s="649">
        <v>7833.2</v>
      </c>
      <c r="W43" s="726"/>
      <c r="X43" s="1040"/>
      <c r="Y43" s="1320" t="s">
        <v>1689</v>
      </c>
      <c r="Z43" s="1321" t="s">
        <v>83</v>
      </c>
      <c r="AA43" s="1320" t="s">
        <v>1690</v>
      </c>
      <c r="AB43" s="1321" t="s">
        <v>83</v>
      </c>
      <c r="AC43" s="649">
        <v>7740.68</v>
      </c>
      <c r="AD43" s="726"/>
      <c r="AE43" s="1040"/>
      <c r="AF43" s="1320" t="s">
        <v>1691</v>
      </c>
      <c r="AG43" s="1321" t="s">
        <v>83</v>
      </c>
      <c r="AH43" s="1320" t="s">
        <v>1692</v>
      </c>
      <c r="AI43" s="1321" t="s">
        <v>83</v>
      </c>
      <c r="AJ43" s="649">
        <v>8050.31</v>
      </c>
      <c r="AK43" s="726"/>
      <c r="AL43" s="1040"/>
      <c r="AM43" s="1320" t="s">
        <v>1693</v>
      </c>
      <c r="AN43" s="1321" t="s">
        <v>83</v>
      </c>
      <c r="AO43" s="1320" t="s">
        <v>1694</v>
      </c>
      <c r="AP43" s="1321" t="s">
        <v>83</v>
      </c>
      <c r="AQ43" s="649">
        <v>7985.07</v>
      </c>
      <c r="AR43" s="726"/>
      <c r="AS43" s="1040"/>
      <c r="AT43" s="1320" t="s">
        <v>1695</v>
      </c>
      <c r="AU43" s="1321" t="s">
        <v>83</v>
      </c>
      <c r="AV43" s="1320" t="s">
        <v>1696</v>
      </c>
      <c r="AW43" s="1321" t="s">
        <v>83</v>
      </c>
      <c r="AX43" s="649">
        <v>8304.48</v>
      </c>
      <c r="AY43" s="726"/>
      <c r="AZ43" s="1040"/>
      <c r="BA43" s="1320" t="s">
        <v>1697</v>
      </c>
      <c r="BB43" s="1321" t="s">
        <v>83</v>
      </c>
      <c r="BC43" s="1320" t="s">
        <v>997</v>
      </c>
      <c r="BD43" s="1321" t="s">
        <v>84</v>
      </c>
      <c r="BE43" s="726"/>
      <c r="BF43" s="1295" t="s">
        <v>720</v>
      </c>
      <c r="BG43" s="1099" t="str">
        <f>strCheckDate(O44:BE44)</f>
        <v/>
      </c>
      <c r="BH43" s="1100"/>
      <c r="BI43" s="1100" t="str">
        <f t="shared" si="0"/>
        <v>вода</v>
      </c>
      <c r="BJ43" s="1100"/>
      <c r="BK43" s="1100"/>
      <c r="BL43" s="1100"/>
      <c r="BM43" s="1099"/>
      <c r="BN43" s="1099"/>
      <c r="BO43" s="1099"/>
      <c r="BP43" s="1099"/>
      <c r="BQ43" s="1099"/>
      <c r="BR43" s="1099"/>
      <c r="BS43" s="1099"/>
    </row>
    <row r="44" spans="1:71" s="1074" customFormat="1" ht="11.25" hidden="1" customHeight="1">
      <c r="A44" s="1325"/>
      <c r="B44" s="1325"/>
      <c r="C44" s="1325"/>
      <c r="D44" s="1325"/>
      <c r="E44" s="1325"/>
      <c r="F44" s="1325"/>
      <c r="G44" s="1026"/>
      <c r="H44" s="1026"/>
      <c r="I44" s="1325"/>
      <c r="J44" s="1325"/>
      <c r="K44" s="914"/>
      <c r="L44" s="1107"/>
      <c r="M44" s="615"/>
      <c r="N44" s="615"/>
      <c r="O44" s="726"/>
      <c r="P44" s="726"/>
      <c r="Q44" s="732" t="str">
        <f>R43 &amp; "-" &amp; T43</f>
        <v>01.01.2024-30.06.2024</v>
      </c>
      <c r="R44" s="1320"/>
      <c r="S44" s="1321"/>
      <c r="T44" s="1320"/>
      <c r="U44" s="1321"/>
      <c r="V44" s="726"/>
      <c r="W44" s="726"/>
      <c r="X44" s="732" t="str">
        <f>Y43 &amp; "-" &amp; AA43</f>
        <v>01.07.2024-31.12.2024</v>
      </c>
      <c r="Y44" s="1320"/>
      <c r="Z44" s="1321"/>
      <c r="AA44" s="1320"/>
      <c r="AB44" s="1321"/>
      <c r="AC44" s="726"/>
      <c r="AD44" s="726"/>
      <c r="AE44" s="732" t="str">
        <f>AF43 &amp; "-" &amp; AH43</f>
        <v>01.01.2025-30.06.2025</v>
      </c>
      <c r="AF44" s="1320"/>
      <c r="AG44" s="1321"/>
      <c r="AH44" s="1320"/>
      <c r="AI44" s="1321"/>
      <c r="AJ44" s="726"/>
      <c r="AK44" s="726"/>
      <c r="AL44" s="732" t="str">
        <f>AM43 &amp; "-" &amp; AO43</f>
        <v>01.07.2025-31.12.2025</v>
      </c>
      <c r="AM44" s="1320"/>
      <c r="AN44" s="1321"/>
      <c r="AO44" s="1320"/>
      <c r="AP44" s="1321"/>
      <c r="AQ44" s="726"/>
      <c r="AR44" s="726"/>
      <c r="AS44" s="732" t="str">
        <f>AT43 &amp; "-" &amp; AV43</f>
        <v>01.01.2026-30.06.2026</v>
      </c>
      <c r="AT44" s="1320"/>
      <c r="AU44" s="1321"/>
      <c r="AV44" s="1320"/>
      <c r="AW44" s="1321"/>
      <c r="AX44" s="726"/>
      <c r="AY44" s="726"/>
      <c r="AZ44" s="732" t="str">
        <f>BA43 &amp; "-" &amp; BC43</f>
        <v>01.07.2026-31.12.2026</v>
      </c>
      <c r="BA44" s="1320"/>
      <c r="BB44" s="1321"/>
      <c r="BC44" s="1320"/>
      <c r="BD44" s="1321"/>
      <c r="BE44" s="726"/>
      <c r="BF44" s="1296"/>
      <c r="BG44" s="1099"/>
      <c r="BH44" s="1100"/>
      <c r="BI44" s="1100" t="str">
        <f t="shared" si="0"/>
        <v/>
      </c>
      <c r="BJ44" s="1100"/>
      <c r="BK44" s="1100"/>
      <c r="BL44" s="1100"/>
      <c r="BM44" s="1099"/>
      <c r="BN44" s="1099"/>
      <c r="BO44" s="1099"/>
      <c r="BP44" s="1099"/>
      <c r="BQ44" s="1099"/>
      <c r="BR44" s="1099"/>
      <c r="BS44" s="1099"/>
    </row>
    <row r="45" spans="1:71" s="1074" customFormat="1" ht="15" customHeight="1">
      <c r="A45" s="1325"/>
      <c r="B45" s="1325"/>
      <c r="C45" s="1325"/>
      <c r="D45" s="1325"/>
      <c r="E45" s="1325"/>
      <c r="F45" s="1325"/>
      <c r="G45" s="1204"/>
      <c r="H45" s="1026"/>
      <c r="I45" s="1325"/>
      <c r="J45" s="1325"/>
      <c r="K45" s="913"/>
      <c r="L45" s="654"/>
      <c r="M45" s="527" t="s">
        <v>24</v>
      </c>
      <c r="N45" s="954"/>
      <c r="O45" s="954"/>
      <c r="P45" s="954"/>
      <c r="Q45" s="954"/>
      <c r="R45" s="954"/>
      <c r="S45" s="954"/>
      <c r="T45" s="954"/>
      <c r="U45" s="954"/>
      <c r="V45" s="954"/>
      <c r="W45" s="954"/>
      <c r="X45" s="954"/>
      <c r="Y45" s="954"/>
      <c r="Z45" s="954"/>
      <c r="AA45" s="954"/>
      <c r="AB45" s="954"/>
      <c r="AC45" s="954"/>
      <c r="AD45" s="954"/>
      <c r="AE45" s="954"/>
      <c r="AF45" s="954"/>
      <c r="AG45" s="954"/>
      <c r="AH45" s="954"/>
      <c r="AI45" s="954"/>
      <c r="AJ45" s="954"/>
      <c r="AK45" s="954"/>
      <c r="AL45" s="954"/>
      <c r="AM45" s="954"/>
      <c r="AN45" s="954"/>
      <c r="AO45" s="954"/>
      <c r="AP45" s="954"/>
      <c r="AQ45" s="954"/>
      <c r="AR45" s="954"/>
      <c r="AS45" s="954"/>
      <c r="AT45" s="954"/>
      <c r="AU45" s="954"/>
      <c r="AV45" s="954"/>
      <c r="AW45" s="954"/>
      <c r="AX45" s="954"/>
      <c r="AY45" s="954"/>
      <c r="AZ45" s="954"/>
      <c r="BA45" s="954"/>
      <c r="BB45" s="954"/>
      <c r="BC45" s="954"/>
      <c r="BD45" s="954"/>
      <c r="BE45" s="725"/>
      <c r="BF45" s="1297"/>
      <c r="BG45" s="1099"/>
      <c r="BH45" s="1100"/>
      <c r="BI45" s="1100" t="str">
        <f t="shared" si="0"/>
        <v>Добавить вид теплоносителя (параметры теплоносителя)</v>
      </c>
      <c r="BJ45" s="1100"/>
      <c r="BK45" s="1100"/>
      <c r="BL45" s="1100"/>
      <c r="BM45" s="1099"/>
      <c r="BN45" s="1099"/>
      <c r="BO45" s="1099"/>
      <c r="BP45" s="1099"/>
      <c r="BQ45" s="1099"/>
      <c r="BR45" s="1099"/>
      <c r="BS45" s="1099"/>
    </row>
    <row r="46" spans="1:71" s="1074" customFormat="1" ht="15" customHeight="1">
      <c r="A46" s="1325"/>
      <c r="B46" s="1325"/>
      <c r="C46" s="1325"/>
      <c r="D46" s="1325"/>
      <c r="E46" s="1325"/>
      <c r="F46" s="1183"/>
      <c r="G46" s="1183"/>
      <c r="H46" s="1026"/>
      <c r="I46" s="1325"/>
      <c r="J46" s="1183"/>
      <c r="K46" s="913"/>
      <c r="L46" s="654"/>
      <c r="M46" s="526" t="s">
        <v>10</v>
      </c>
      <c r="N46" s="954"/>
      <c r="O46" s="954"/>
      <c r="P46" s="954"/>
      <c r="Q46" s="954"/>
      <c r="R46" s="954"/>
      <c r="S46" s="954"/>
      <c r="T46" s="954"/>
      <c r="U46" s="953"/>
      <c r="V46" s="954"/>
      <c r="W46" s="954"/>
      <c r="X46" s="954"/>
      <c r="Y46" s="954"/>
      <c r="Z46" s="954"/>
      <c r="AA46" s="954"/>
      <c r="AB46" s="953"/>
      <c r="AC46" s="954"/>
      <c r="AD46" s="954"/>
      <c r="AE46" s="954"/>
      <c r="AF46" s="954"/>
      <c r="AG46" s="954"/>
      <c r="AH46" s="954"/>
      <c r="AI46" s="953"/>
      <c r="AJ46" s="954"/>
      <c r="AK46" s="954"/>
      <c r="AL46" s="954"/>
      <c r="AM46" s="954"/>
      <c r="AN46" s="954"/>
      <c r="AO46" s="954"/>
      <c r="AP46" s="953"/>
      <c r="AQ46" s="954"/>
      <c r="AR46" s="954"/>
      <c r="AS46" s="954"/>
      <c r="AT46" s="954"/>
      <c r="AU46" s="954"/>
      <c r="AV46" s="954"/>
      <c r="AW46" s="953"/>
      <c r="AX46" s="954"/>
      <c r="AY46" s="954"/>
      <c r="AZ46" s="954"/>
      <c r="BA46" s="954"/>
      <c r="BB46" s="954"/>
      <c r="BC46" s="954"/>
      <c r="BD46" s="953"/>
      <c r="BE46" s="954"/>
      <c r="BF46" s="634"/>
      <c r="BG46" s="1099"/>
      <c r="BH46" s="1100"/>
      <c r="BI46" s="1100" t="str">
        <f t="shared" si="0"/>
        <v>Добавить группу потребителей</v>
      </c>
      <c r="BJ46" s="1100"/>
      <c r="BK46" s="1100"/>
      <c r="BL46" s="1100"/>
      <c r="BM46" s="1099"/>
      <c r="BN46" s="1099"/>
      <c r="BO46" s="1099"/>
      <c r="BP46" s="1099"/>
      <c r="BQ46" s="1099"/>
      <c r="BR46" s="1099"/>
      <c r="BS46" s="1099"/>
    </row>
    <row r="47" spans="1:71" s="1074" customFormat="1" ht="15" customHeight="1">
      <c r="A47" s="1325"/>
      <c r="B47" s="1325"/>
      <c r="C47" s="1325"/>
      <c r="D47" s="1325"/>
      <c r="E47" s="1029" t="s">
        <v>252</v>
      </c>
      <c r="F47" s="1183"/>
      <c r="G47" s="1183"/>
      <c r="H47" s="1183"/>
      <c r="I47" s="927"/>
      <c r="J47" s="1011"/>
      <c r="K47" s="911"/>
      <c r="L47" s="654"/>
      <c r="M47" s="949" t="s">
        <v>11</v>
      </c>
      <c r="N47" s="954"/>
      <c r="O47" s="954"/>
      <c r="P47" s="954"/>
      <c r="Q47" s="954"/>
      <c r="R47" s="954"/>
      <c r="S47" s="954"/>
      <c r="T47" s="954"/>
      <c r="U47" s="953"/>
      <c r="V47" s="954"/>
      <c r="W47" s="954"/>
      <c r="X47" s="954"/>
      <c r="Y47" s="954"/>
      <c r="Z47" s="954"/>
      <c r="AA47" s="954"/>
      <c r="AB47" s="953"/>
      <c r="AC47" s="954"/>
      <c r="AD47" s="954"/>
      <c r="AE47" s="954"/>
      <c r="AF47" s="954"/>
      <c r="AG47" s="954"/>
      <c r="AH47" s="954"/>
      <c r="AI47" s="953"/>
      <c r="AJ47" s="954"/>
      <c r="AK47" s="954"/>
      <c r="AL47" s="954"/>
      <c r="AM47" s="954"/>
      <c r="AN47" s="954"/>
      <c r="AO47" s="954"/>
      <c r="AP47" s="953"/>
      <c r="AQ47" s="954"/>
      <c r="AR47" s="954"/>
      <c r="AS47" s="954"/>
      <c r="AT47" s="954"/>
      <c r="AU47" s="954"/>
      <c r="AV47" s="954"/>
      <c r="AW47" s="953"/>
      <c r="AX47" s="954"/>
      <c r="AY47" s="954"/>
      <c r="AZ47" s="954"/>
      <c r="BA47" s="954"/>
      <c r="BB47" s="954"/>
      <c r="BC47" s="954"/>
      <c r="BD47" s="953"/>
      <c r="BE47" s="954"/>
      <c r="BF47" s="634"/>
      <c r="BG47" s="1099"/>
      <c r="BH47" s="1100"/>
      <c r="BI47" s="1100" t="str">
        <f t="shared" si="0"/>
        <v>Добавить схему подключения</v>
      </c>
      <c r="BJ47" s="1100"/>
      <c r="BK47" s="1100"/>
      <c r="BL47" s="1100"/>
      <c r="BM47" s="1099"/>
      <c r="BN47" s="1099"/>
      <c r="BO47" s="1099"/>
      <c r="BP47" s="1099"/>
      <c r="BQ47" s="1099"/>
      <c r="BR47" s="1099"/>
      <c r="BS47" s="1099"/>
    </row>
    <row r="48" spans="1:71" s="1074" customFormat="1" ht="22.5">
      <c r="A48" s="1325">
        <v>3</v>
      </c>
      <c r="B48" s="1026"/>
      <c r="C48" s="1026"/>
      <c r="D48" s="1026"/>
      <c r="E48" s="1027" t="s">
        <v>252</v>
      </c>
      <c r="F48" s="1183"/>
      <c r="G48" s="1183"/>
      <c r="H48" s="1183"/>
      <c r="I48" s="1104"/>
      <c r="J48" s="927"/>
      <c r="K48" s="911"/>
      <c r="L48" s="1185">
        <f>mergeValue(A48)</f>
        <v>3</v>
      </c>
      <c r="M48" s="610" t="s">
        <v>19</v>
      </c>
      <c r="N48" s="615"/>
      <c r="O48" s="1333" t="str">
        <f>IF('Перечень тарифов'!J29="","","" &amp; 'Перечень тарифов'!J29 &amp; "")</f>
        <v>Тепловая энергия с.п. Казым</v>
      </c>
      <c r="P48" s="1334"/>
      <c r="Q48" s="1334"/>
      <c r="R48" s="1334"/>
      <c r="S48" s="1334"/>
      <c r="T48" s="1334"/>
      <c r="U48" s="1334"/>
      <c r="V48" s="1334"/>
      <c r="W48" s="1334"/>
      <c r="X48" s="1334"/>
      <c r="Y48" s="1334"/>
      <c r="Z48" s="1334"/>
      <c r="AA48" s="1334"/>
      <c r="AB48" s="1334"/>
      <c r="AC48" s="1334"/>
      <c r="AD48" s="1334"/>
      <c r="AE48" s="1334"/>
      <c r="AF48" s="1334"/>
      <c r="AG48" s="1334"/>
      <c r="AH48" s="1334"/>
      <c r="AI48" s="1334"/>
      <c r="AJ48" s="1334"/>
      <c r="AK48" s="1334"/>
      <c r="AL48" s="1334"/>
      <c r="AM48" s="1334"/>
      <c r="AN48" s="1334"/>
      <c r="AO48" s="1334"/>
      <c r="AP48" s="1334"/>
      <c r="AQ48" s="1334"/>
      <c r="AR48" s="1334"/>
      <c r="AS48" s="1334"/>
      <c r="AT48" s="1334"/>
      <c r="AU48" s="1334"/>
      <c r="AV48" s="1334"/>
      <c r="AW48" s="1334"/>
      <c r="AX48" s="1334"/>
      <c r="AY48" s="1334"/>
      <c r="AZ48" s="1334"/>
      <c r="BA48" s="1334"/>
      <c r="BB48" s="1334"/>
      <c r="BC48" s="1334"/>
      <c r="BD48" s="1334"/>
      <c r="BE48" s="1335"/>
      <c r="BF48" s="1129" t="s">
        <v>717</v>
      </c>
      <c r="BG48" s="1099"/>
      <c r="BH48" s="1100"/>
      <c r="BI48" s="1100" t="str">
        <f t="shared" si="0"/>
        <v>Наименование тарифа</v>
      </c>
      <c r="BJ48" s="1100"/>
      <c r="BK48" s="1100"/>
      <c r="BL48" s="1100"/>
      <c r="BM48" s="1099"/>
      <c r="BN48" s="1099"/>
      <c r="BO48" s="1099"/>
      <c r="BP48" s="1099"/>
      <c r="BQ48" s="1099"/>
      <c r="BR48" s="1099"/>
      <c r="BS48" s="1099"/>
    </row>
    <row r="49" spans="1:71" s="1074" customFormat="1" hidden="1">
      <c r="A49" s="1325"/>
      <c r="B49" s="1325">
        <v>1</v>
      </c>
      <c r="C49" s="1026"/>
      <c r="D49" s="1026"/>
      <c r="E49" s="1183"/>
      <c r="F49" s="1183"/>
      <c r="G49" s="1183"/>
      <c r="H49" s="1183"/>
      <c r="I49" s="1179"/>
      <c r="J49" s="902"/>
      <c r="K49" s="905"/>
      <c r="L49" s="1185" t="str">
        <f>mergeValue(A49) &amp;"."&amp; mergeValue(B49)</f>
        <v>3.1</v>
      </c>
      <c r="M49" s="658"/>
      <c r="N49" s="615"/>
      <c r="O49" s="1333"/>
      <c r="P49" s="1334"/>
      <c r="Q49" s="1334"/>
      <c r="R49" s="1334"/>
      <c r="S49" s="1334"/>
      <c r="T49" s="1334"/>
      <c r="U49" s="1334"/>
      <c r="V49" s="1334"/>
      <c r="W49" s="1334"/>
      <c r="X49" s="1334"/>
      <c r="Y49" s="1334"/>
      <c r="Z49" s="1334"/>
      <c r="AA49" s="1334"/>
      <c r="AB49" s="1334"/>
      <c r="AC49" s="1334"/>
      <c r="AD49" s="1334"/>
      <c r="AE49" s="1334"/>
      <c r="AF49" s="1334"/>
      <c r="AG49" s="1334"/>
      <c r="AH49" s="1334"/>
      <c r="AI49" s="1334"/>
      <c r="AJ49" s="1334"/>
      <c r="AK49" s="1334"/>
      <c r="AL49" s="1334"/>
      <c r="AM49" s="1334"/>
      <c r="AN49" s="1334"/>
      <c r="AO49" s="1334"/>
      <c r="AP49" s="1334"/>
      <c r="AQ49" s="1334"/>
      <c r="AR49" s="1334"/>
      <c r="AS49" s="1334"/>
      <c r="AT49" s="1334"/>
      <c r="AU49" s="1334"/>
      <c r="AV49" s="1334"/>
      <c r="AW49" s="1334"/>
      <c r="AX49" s="1334"/>
      <c r="AY49" s="1334"/>
      <c r="AZ49" s="1334"/>
      <c r="BA49" s="1334"/>
      <c r="BB49" s="1334"/>
      <c r="BC49" s="1334"/>
      <c r="BD49" s="1334"/>
      <c r="BE49" s="1335"/>
      <c r="BF49" s="1129"/>
      <c r="BG49" s="1099"/>
      <c r="BH49" s="1100"/>
      <c r="BI49" s="1100" t="str">
        <f t="shared" si="0"/>
        <v/>
      </c>
      <c r="BJ49" s="1100"/>
      <c r="BK49" s="1100"/>
      <c r="BL49" s="1100"/>
      <c r="BM49" s="1099"/>
      <c r="BN49" s="1099"/>
      <c r="BO49" s="1099"/>
      <c r="BP49" s="1099"/>
      <c r="BQ49" s="1099"/>
      <c r="BR49" s="1099"/>
      <c r="BS49" s="1099"/>
    </row>
    <row r="50" spans="1:71" s="1074" customFormat="1" hidden="1">
      <c r="A50" s="1325"/>
      <c r="B50" s="1325"/>
      <c r="C50" s="1325">
        <v>1</v>
      </c>
      <c r="D50" s="1026"/>
      <c r="E50" s="1183"/>
      <c r="F50" s="1183"/>
      <c r="G50" s="1183"/>
      <c r="H50" s="1183"/>
      <c r="I50" s="910"/>
      <c r="J50" s="902"/>
      <c r="K50" s="905"/>
      <c r="L50" s="1185" t="str">
        <f>mergeValue(A50) &amp;"."&amp; mergeValue(B50)&amp;"."&amp; mergeValue(C50)</f>
        <v>3.1.1</v>
      </c>
      <c r="M50" s="659"/>
      <c r="N50" s="615"/>
      <c r="O50" s="1333"/>
      <c r="P50" s="1334"/>
      <c r="Q50" s="1334"/>
      <c r="R50" s="1334"/>
      <c r="S50" s="1334"/>
      <c r="T50" s="1334"/>
      <c r="U50" s="1334"/>
      <c r="V50" s="1334"/>
      <c r="W50" s="1334"/>
      <c r="X50" s="1334"/>
      <c r="Y50" s="1334"/>
      <c r="Z50" s="1334"/>
      <c r="AA50" s="1334"/>
      <c r="AB50" s="1334"/>
      <c r="AC50" s="1334"/>
      <c r="AD50" s="1334"/>
      <c r="AE50" s="1334"/>
      <c r="AF50" s="1334"/>
      <c r="AG50" s="1334"/>
      <c r="AH50" s="1334"/>
      <c r="AI50" s="1334"/>
      <c r="AJ50" s="1334"/>
      <c r="AK50" s="1334"/>
      <c r="AL50" s="1334"/>
      <c r="AM50" s="1334"/>
      <c r="AN50" s="1334"/>
      <c r="AO50" s="1334"/>
      <c r="AP50" s="1334"/>
      <c r="AQ50" s="1334"/>
      <c r="AR50" s="1334"/>
      <c r="AS50" s="1334"/>
      <c r="AT50" s="1334"/>
      <c r="AU50" s="1334"/>
      <c r="AV50" s="1334"/>
      <c r="AW50" s="1334"/>
      <c r="AX50" s="1334"/>
      <c r="AY50" s="1334"/>
      <c r="AZ50" s="1334"/>
      <c r="BA50" s="1334"/>
      <c r="BB50" s="1334"/>
      <c r="BC50" s="1334"/>
      <c r="BD50" s="1334"/>
      <c r="BE50" s="1335"/>
      <c r="BF50" s="1129"/>
      <c r="BG50" s="1099"/>
      <c r="BH50" s="1100"/>
      <c r="BI50" s="1100" t="str">
        <f t="shared" si="0"/>
        <v/>
      </c>
      <c r="BJ50" s="1100"/>
      <c r="BK50" s="1100"/>
      <c r="BL50" s="1100"/>
      <c r="BM50" s="1099"/>
      <c r="BN50" s="1099"/>
      <c r="BO50" s="1099"/>
      <c r="BP50" s="1099"/>
      <c r="BQ50" s="1099"/>
      <c r="BR50" s="1099"/>
      <c r="BS50" s="1099"/>
    </row>
    <row r="51" spans="1:71" s="1074" customFormat="1" hidden="1">
      <c r="A51" s="1325"/>
      <c r="B51" s="1325"/>
      <c r="C51" s="1325"/>
      <c r="D51" s="1325">
        <v>1</v>
      </c>
      <c r="E51" s="1183"/>
      <c r="F51" s="1183"/>
      <c r="G51" s="1183"/>
      <c r="H51" s="1183"/>
      <c r="I51" s="910"/>
      <c r="J51" s="902"/>
      <c r="K51" s="905"/>
      <c r="L51" s="1185" t="str">
        <f>mergeValue(A51) &amp;"."&amp; mergeValue(B51)&amp;"."&amp; mergeValue(C51)&amp;"."&amp; mergeValue(D51)</f>
        <v>3.1.1.1</v>
      </c>
      <c r="M51" s="660"/>
      <c r="N51" s="615"/>
      <c r="O51" s="1333"/>
      <c r="P51" s="1334"/>
      <c r="Q51" s="1334"/>
      <c r="R51" s="1334"/>
      <c r="S51" s="1334"/>
      <c r="T51" s="1334"/>
      <c r="U51" s="1334"/>
      <c r="V51" s="1334"/>
      <c r="W51" s="1334"/>
      <c r="X51" s="1334"/>
      <c r="Y51" s="1334"/>
      <c r="Z51" s="1334"/>
      <c r="AA51" s="1334"/>
      <c r="AB51" s="1334"/>
      <c r="AC51" s="1334"/>
      <c r="AD51" s="1334"/>
      <c r="AE51" s="1334"/>
      <c r="AF51" s="1334"/>
      <c r="AG51" s="1334"/>
      <c r="AH51" s="1334"/>
      <c r="AI51" s="1334"/>
      <c r="AJ51" s="1334"/>
      <c r="AK51" s="1334"/>
      <c r="AL51" s="1334"/>
      <c r="AM51" s="1334"/>
      <c r="AN51" s="1334"/>
      <c r="AO51" s="1334"/>
      <c r="AP51" s="1334"/>
      <c r="AQ51" s="1334"/>
      <c r="AR51" s="1334"/>
      <c r="AS51" s="1334"/>
      <c r="AT51" s="1334"/>
      <c r="AU51" s="1334"/>
      <c r="AV51" s="1334"/>
      <c r="AW51" s="1334"/>
      <c r="AX51" s="1334"/>
      <c r="AY51" s="1334"/>
      <c r="AZ51" s="1334"/>
      <c r="BA51" s="1334"/>
      <c r="BB51" s="1334"/>
      <c r="BC51" s="1334"/>
      <c r="BD51" s="1334"/>
      <c r="BE51" s="1335"/>
      <c r="BF51" s="1129"/>
      <c r="BG51" s="1099"/>
      <c r="BH51" s="1100"/>
      <c r="BI51" s="1100" t="str">
        <f t="shared" si="0"/>
        <v/>
      </c>
      <c r="BJ51" s="1100"/>
      <c r="BK51" s="1100"/>
      <c r="BL51" s="1100"/>
      <c r="BM51" s="1099"/>
      <c r="BN51" s="1099"/>
      <c r="BO51" s="1099"/>
      <c r="BP51" s="1099"/>
      <c r="BQ51" s="1099"/>
      <c r="BR51" s="1099"/>
      <c r="BS51" s="1099"/>
    </row>
    <row r="52" spans="1:71" s="1074" customFormat="1" ht="78.75">
      <c r="A52" s="1325"/>
      <c r="B52" s="1325"/>
      <c r="C52" s="1325"/>
      <c r="D52" s="1325"/>
      <c r="E52" s="1325">
        <v>1</v>
      </c>
      <c r="F52" s="1183"/>
      <c r="G52" s="1183"/>
      <c r="H52" s="1026">
        <v>1</v>
      </c>
      <c r="I52" s="1325">
        <v>1</v>
      </c>
      <c r="J52" s="1183"/>
      <c r="K52" s="913"/>
      <c r="L52" s="1185" t="str">
        <f>mergeValue(A52) &amp;"."&amp; mergeValue(B52)&amp;"."&amp; mergeValue(C52)&amp;"."&amp; mergeValue(D52)&amp;"."&amp; mergeValue(E52)</f>
        <v>3.1.1.1.1</v>
      </c>
      <c r="M52" s="524" t="s">
        <v>8</v>
      </c>
      <c r="N52" s="615"/>
      <c r="O52" s="1328" t="s">
        <v>3</v>
      </c>
      <c r="P52" s="1329"/>
      <c r="Q52" s="1329"/>
      <c r="R52" s="1329"/>
      <c r="S52" s="1329"/>
      <c r="T52" s="1329"/>
      <c r="U52" s="1329"/>
      <c r="V52" s="1329"/>
      <c r="W52" s="1329"/>
      <c r="X52" s="1329"/>
      <c r="Y52" s="1329"/>
      <c r="Z52" s="1329"/>
      <c r="AA52" s="1329"/>
      <c r="AB52" s="1329"/>
      <c r="AC52" s="1329"/>
      <c r="AD52" s="1329"/>
      <c r="AE52" s="1329"/>
      <c r="AF52" s="1329"/>
      <c r="AG52" s="1329"/>
      <c r="AH52" s="1329"/>
      <c r="AI52" s="1329"/>
      <c r="AJ52" s="1329"/>
      <c r="AK52" s="1329"/>
      <c r="AL52" s="1329"/>
      <c r="AM52" s="1329"/>
      <c r="AN52" s="1329"/>
      <c r="AO52" s="1329"/>
      <c r="AP52" s="1329"/>
      <c r="AQ52" s="1329"/>
      <c r="AR52" s="1329"/>
      <c r="AS52" s="1329"/>
      <c r="AT52" s="1329"/>
      <c r="AU52" s="1329"/>
      <c r="AV52" s="1329"/>
      <c r="AW52" s="1329"/>
      <c r="AX52" s="1329"/>
      <c r="AY52" s="1329"/>
      <c r="AZ52" s="1329"/>
      <c r="BA52" s="1329"/>
      <c r="BB52" s="1329"/>
      <c r="BC52" s="1329"/>
      <c r="BD52" s="1329"/>
      <c r="BE52" s="1330"/>
      <c r="BF52" s="1129" t="s">
        <v>718</v>
      </c>
      <c r="BG52" s="1099"/>
      <c r="BH52" s="1100"/>
      <c r="BI52" s="1100" t="str">
        <f t="shared" si="0"/>
        <v>Схема подключения теплопотребляющей установки к коллектору источника тепловой энергии</v>
      </c>
      <c r="BJ52" s="1100"/>
      <c r="BK52" s="1100"/>
      <c r="BL52" s="1100"/>
      <c r="BM52" s="1099"/>
      <c r="BN52" s="1099"/>
      <c r="BO52" s="1099"/>
      <c r="BP52" s="1099"/>
      <c r="BQ52" s="1099"/>
      <c r="BR52" s="1099"/>
      <c r="BS52" s="1099"/>
    </row>
    <row r="53" spans="1:71" s="1074" customFormat="1" ht="33.75">
      <c r="A53" s="1325"/>
      <c r="B53" s="1325"/>
      <c r="C53" s="1325"/>
      <c r="D53" s="1325"/>
      <c r="E53" s="1325"/>
      <c r="F53" s="1325">
        <v>1</v>
      </c>
      <c r="G53" s="1026"/>
      <c r="H53" s="1026"/>
      <c r="I53" s="1325"/>
      <c r="J53" s="1325">
        <v>1</v>
      </c>
      <c r="K53" s="914"/>
      <c r="L53" s="1185" t="str">
        <f>mergeValue(A53) &amp;"."&amp; mergeValue(B53)&amp;"."&amp; mergeValue(C53)&amp;"."&amp; mergeValue(D53)&amp;"."&amp; mergeValue(E53)&amp;"."&amp; mergeValue(F53)</f>
        <v>3.1.1.1.1.1</v>
      </c>
      <c r="M53" s="525" t="s">
        <v>9</v>
      </c>
      <c r="N53" s="615"/>
      <c r="O53" s="1328" t="s">
        <v>303</v>
      </c>
      <c r="P53" s="1329"/>
      <c r="Q53" s="1329"/>
      <c r="R53" s="1329"/>
      <c r="S53" s="1329"/>
      <c r="T53" s="1329"/>
      <c r="U53" s="1329"/>
      <c r="V53" s="1329"/>
      <c r="W53" s="1329"/>
      <c r="X53" s="1329"/>
      <c r="Y53" s="1329"/>
      <c r="Z53" s="1329"/>
      <c r="AA53" s="1329"/>
      <c r="AB53" s="1329"/>
      <c r="AC53" s="1329"/>
      <c r="AD53" s="1329"/>
      <c r="AE53" s="1329"/>
      <c r="AF53" s="1329"/>
      <c r="AG53" s="1329"/>
      <c r="AH53" s="1329"/>
      <c r="AI53" s="1329"/>
      <c r="AJ53" s="1329"/>
      <c r="AK53" s="1329"/>
      <c r="AL53" s="1329"/>
      <c r="AM53" s="1329"/>
      <c r="AN53" s="1329"/>
      <c r="AO53" s="1329"/>
      <c r="AP53" s="1329"/>
      <c r="AQ53" s="1329"/>
      <c r="AR53" s="1329"/>
      <c r="AS53" s="1329"/>
      <c r="AT53" s="1329"/>
      <c r="AU53" s="1329"/>
      <c r="AV53" s="1329"/>
      <c r="AW53" s="1329"/>
      <c r="AX53" s="1329"/>
      <c r="AY53" s="1329"/>
      <c r="AZ53" s="1329"/>
      <c r="BA53" s="1329"/>
      <c r="BB53" s="1329"/>
      <c r="BC53" s="1329"/>
      <c r="BD53" s="1329"/>
      <c r="BE53" s="1330"/>
      <c r="BF53" s="1129" t="s">
        <v>719</v>
      </c>
      <c r="BG53" s="1099"/>
      <c r="BH53" s="1100"/>
      <c r="BI53" s="1100" t="str">
        <f t="shared" si="0"/>
        <v>Группа потребителей</v>
      </c>
      <c r="BJ53" s="1100"/>
      <c r="BK53" s="1100"/>
      <c r="BL53" s="1100"/>
      <c r="BM53" s="1099"/>
      <c r="BN53" s="1099"/>
      <c r="BO53" s="1099"/>
      <c r="BP53" s="1099"/>
      <c r="BQ53" s="1099"/>
      <c r="BR53" s="1099"/>
      <c r="BS53" s="1099"/>
    </row>
    <row r="54" spans="1:71" s="1074" customFormat="1" ht="122.1" customHeight="1">
      <c r="A54" s="1325"/>
      <c r="B54" s="1325"/>
      <c r="C54" s="1325"/>
      <c r="D54" s="1325"/>
      <c r="E54" s="1325"/>
      <c r="F54" s="1325"/>
      <c r="G54" s="1026">
        <v>1</v>
      </c>
      <c r="H54" s="1026"/>
      <c r="I54" s="1325"/>
      <c r="J54" s="1325"/>
      <c r="K54" s="914">
        <v>1</v>
      </c>
      <c r="L54" s="1185" t="str">
        <f>mergeValue(A54) &amp;"."&amp; mergeValue(B54)&amp;"."&amp; mergeValue(C54)&amp;"."&amp; mergeValue(D54)&amp;"."&amp; mergeValue(E54)&amp;"."&amp; mergeValue(F54)&amp;"."&amp; mergeValue(G54)</f>
        <v>3.1.1.1.1.1.1</v>
      </c>
      <c r="M54" s="1088" t="s">
        <v>604</v>
      </c>
      <c r="N54" s="615"/>
      <c r="O54" s="649">
        <v>6803.18</v>
      </c>
      <c r="P54" s="726"/>
      <c r="Q54" s="1040"/>
      <c r="R54" s="1320" t="s">
        <v>996</v>
      </c>
      <c r="S54" s="1321" t="s">
        <v>83</v>
      </c>
      <c r="T54" s="1320" t="s">
        <v>1687</v>
      </c>
      <c r="U54" s="1321" t="s">
        <v>83</v>
      </c>
      <c r="V54" s="649">
        <v>7122.93</v>
      </c>
      <c r="W54" s="726"/>
      <c r="X54" s="1040"/>
      <c r="Y54" s="1320" t="s">
        <v>1689</v>
      </c>
      <c r="Z54" s="1321" t="s">
        <v>83</v>
      </c>
      <c r="AA54" s="1320" t="s">
        <v>1690</v>
      </c>
      <c r="AB54" s="1321" t="s">
        <v>83</v>
      </c>
      <c r="AC54" s="649">
        <v>7074.54</v>
      </c>
      <c r="AD54" s="726"/>
      <c r="AE54" s="1040"/>
      <c r="AF54" s="1320" t="s">
        <v>1691</v>
      </c>
      <c r="AG54" s="1321" t="s">
        <v>83</v>
      </c>
      <c r="AH54" s="1320" t="s">
        <v>1692</v>
      </c>
      <c r="AI54" s="1321" t="s">
        <v>83</v>
      </c>
      <c r="AJ54" s="649">
        <v>7357.52</v>
      </c>
      <c r="AK54" s="726"/>
      <c r="AL54" s="1040"/>
      <c r="AM54" s="1320" t="s">
        <v>1693</v>
      </c>
      <c r="AN54" s="1321" t="s">
        <v>83</v>
      </c>
      <c r="AO54" s="1320" t="s">
        <v>1694</v>
      </c>
      <c r="AP54" s="1321" t="s">
        <v>83</v>
      </c>
      <c r="AQ54" s="649">
        <v>7367.36</v>
      </c>
      <c r="AR54" s="726"/>
      <c r="AS54" s="1040"/>
      <c r="AT54" s="1320" t="s">
        <v>1695</v>
      </c>
      <c r="AU54" s="1321" t="s">
        <v>83</v>
      </c>
      <c r="AV54" s="1320" t="s">
        <v>1696</v>
      </c>
      <c r="AW54" s="1321" t="s">
        <v>83</v>
      </c>
      <c r="AX54" s="649">
        <v>7662.05</v>
      </c>
      <c r="AY54" s="726"/>
      <c r="AZ54" s="1040"/>
      <c r="BA54" s="1320" t="s">
        <v>1697</v>
      </c>
      <c r="BB54" s="1321" t="s">
        <v>83</v>
      </c>
      <c r="BC54" s="1320" t="s">
        <v>997</v>
      </c>
      <c r="BD54" s="1321" t="s">
        <v>84</v>
      </c>
      <c r="BE54" s="726"/>
      <c r="BF54" s="1295" t="s">
        <v>720</v>
      </c>
      <c r="BG54" s="1099" t="str">
        <f>strCheckDate(O55:BE55)</f>
        <v/>
      </c>
      <c r="BH54" s="1100"/>
      <c r="BI54" s="1100" t="str">
        <f t="shared" si="0"/>
        <v>вода</v>
      </c>
      <c r="BJ54" s="1100"/>
      <c r="BK54" s="1100"/>
      <c r="BL54" s="1100"/>
      <c r="BM54" s="1099"/>
      <c r="BN54" s="1099"/>
      <c r="BO54" s="1099"/>
      <c r="BP54" s="1099"/>
      <c r="BQ54" s="1099"/>
      <c r="BR54" s="1099"/>
      <c r="BS54" s="1099"/>
    </row>
    <row r="55" spans="1:71" s="1074" customFormat="1" ht="11.25" hidden="1" customHeight="1">
      <c r="A55" s="1325"/>
      <c r="B55" s="1325"/>
      <c r="C55" s="1325"/>
      <c r="D55" s="1325"/>
      <c r="E55" s="1325"/>
      <c r="F55" s="1325"/>
      <c r="G55" s="1026"/>
      <c r="H55" s="1026"/>
      <c r="I55" s="1325"/>
      <c r="J55" s="1325"/>
      <c r="K55" s="914"/>
      <c r="L55" s="1107"/>
      <c r="M55" s="615"/>
      <c r="N55" s="615"/>
      <c r="O55" s="726"/>
      <c r="P55" s="726"/>
      <c r="Q55" s="732" t="str">
        <f>R54 &amp; "-" &amp; T54</f>
        <v>01.01.2024-30.06.2024</v>
      </c>
      <c r="R55" s="1320"/>
      <c r="S55" s="1321"/>
      <c r="T55" s="1320"/>
      <c r="U55" s="1321"/>
      <c r="V55" s="726"/>
      <c r="W55" s="726"/>
      <c r="X55" s="732" t="str">
        <f>Y54 &amp; "-" &amp; AA54</f>
        <v>01.07.2024-31.12.2024</v>
      </c>
      <c r="Y55" s="1320"/>
      <c r="Z55" s="1321"/>
      <c r="AA55" s="1320"/>
      <c r="AB55" s="1321"/>
      <c r="AC55" s="726"/>
      <c r="AD55" s="726"/>
      <c r="AE55" s="732" t="str">
        <f>AF54 &amp; "-" &amp; AH54</f>
        <v>01.01.2025-30.06.2025</v>
      </c>
      <c r="AF55" s="1320"/>
      <c r="AG55" s="1321"/>
      <c r="AH55" s="1320"/>
      <c r="AI55" s="1321"/>
      <c r="AJ55" s="726"/>
      <c r="AK55" s="726"/>
      <c r="AL55" s="732" t="str">
        <f>AM54 &amp; "-" &amp; AO54</f>
        <v>01.07.2025-31.12.2025</v>
      </c>
      <c r="AM55" s="1320"/>
      <c r="AN55" s="1321"/>
      <c r="AO55" s="1320"/>
      <c r="AP55" s="1321"/>
      <c r="AQ55" s="726"/>
      <c r="AR55" s="726"/>
      <c r="AS55" s="732" t="str">
        <f>AT54 &amp; "-" &amp; AV54</f>
        <v>01.01.2026-30.06.2026</v>
      </c>
      <c r="AT55" s="1320"/>
      <c r="AU55" s="1321"/>
      <c r="AV55" s="1320"/>
      <c r="AW55" s="1321"/>
      <c r="AX55" s="726"/>
      <c r="AY55" s="726"/>
      <c r="AZ55" s="732" t="str">
        <f>BA54 &amp; "-" &amp; BC54</f>
        <v>01.07.2026-31.12.2026</v>
      </c>
      <c r="BA55" s="1320"/>
      <c r="BB55" s="1321"/>
      <c r="BC55" s="1320"/>
      <c r="BD55" s="1321"/>
      <c r="BE55" s="726"/>
      <c r="BF55" s="1296"/>
      <c r="BG55" s="1099"/>
      <c r="BH55" s="1100"/>
      <c r="BI55" s="1100" t="str">
        <f t="shared" si="0"/>
        <v/>
      </c>
      <c r="BJ55" s="1100"/>
      <c r="BK55" s="1100"/>
      <c r="BL55" s="1100"/>
      <c r="BM55" s="1099"/>
      <c r="BN55" s="1099"/>
      <c r="BO55" s="1099"/>
      <c r="BP55" s="1099"/>
      <c r="BQ55" s="1099"/>
      <c r="BR55" s="1099"/>
      <c r="BS55" s="1099"/>
    </row>
    <row r="56" spans="1:71" s="1074" customFormat="1" ht="15" customHeight="1">
      <c r="A56" s="1325"/>
      <c r="B56" s="1325"/>
      <c r="C56" s="1325"/>
      <c r="D56" s="1325"/>
      <c r="E56" s="1325"/>
      <c r="F56" s="1325"/>
      <c r="G56" s="1183"/>
      <c r="H56" s="1026"/>
      <c r="I56" s="1325"/>
      <c r="J56" s="1325"/>
      <c r="K56" s="913"/>
      <c r="L56" s="654"/>
      <c r="M56" s="527" t="s">
        <v>24</v>
      </c>
      <c r="N56" s="954"/>
      <c r="O56" s="954"/>
      <c r="P56" s="954"/>
      <c r="Q56" s="954"/>
      <c r="R56" s="954"/>
      <c r="S56" s="954"/>
      <c r="T56" s="954"/>
      <c r="U56" s="954"/>
      <c r="V56" s="954"/>
      <c r="W56" s="954"/>
      <c r="X56" s="954"/>
      <c r="Y56" s="954"/>
      <c r="Z56" s="954"/>
      <c r="AA56" s="954"/>
      <c r="AB56" s="954"/>
      <c r="AC56" s="954"/>
      <c r="AD56" s="954"/>
      <c r="AE56" s="954"/>
      <c r="AF56" s="954"/>
      <c r="AG56" s="954"/>
      <c r="AH56" s="954"/>
      <c r="AI56" s="954"/>
      <c r="AJ56" s="954"/>
      <c r="AK56" s="954"/>
      <c r="AL56" s="954"/>
      <c r="AM56" s="954"/>
      <c r="AN56" s="954"/>
      <c r="AO56" s="954"/>
      <c r="AP56" s="954"/>
      <c r="AQ56" s="954"/>
      <c r="AR56" s="954"/>
      <c r="AS56" s="954"/>
      <c r="AT56" s="954"/>
      <c r="AU56" s="954"/>
      <c r="AV56" s="954"/>
      <c r="AW56" s="954"/>
      <c r="AX56" s="954"/>
      <c r="AY56" s="954"/>
      <c r="AZ56" s="954"/>
      <c r="BA56" s="954"/>
      <c r="BB56" s="954"/>
      <c r="BC56" s="954"/>
      <c r="BD56" s="954"/>
      <c r="BE56" s="725"/>
      <c r="BF56" s="1297"/>
      <c r="BG56" s="1099"/>
      <c r="BH56" s="1100"/>
      <c r="BI56" s="1100" t="str">
        <f t="shared" si="0"/>
        <v>Добавить вид теплоносителя (параметры теплоносителя)</v>
      </c>
      <c r="BJ56" s="1100"/>
      <c r="BK56" s="1100"/>
      <c r="BL56" s="1100"/>
      <c r="BM56" s="1099"/>
      <c r="BN56" s="1099"/>
      <c r="BO56" s="1099"/>
      <c r="BP56" s="1099"/>
      <c r="BQ56" s="1099"/>
      <c r="BR56" s="1099"/>
      <c r="BS56" s="1099"/>
    </row>
    <row r="57" spans="1:71" s="1074" customFormat="1" ht="33.75">
      <c r="A57" s="1325"/>
      <c r="B57" s="1325"/>
      <c r="C57" s="1325"/>
      <c r="D57" s="1325"/>
      <c r="E57" s="1325"/>
      <c r="F57" s="1325">
        <v>2</v>
      </c>
      <c r="G57" s="1026"/>
      <c r="H57" s="1026"/>
      <c r="I57" s="1325"/>
      <c r="J57" s="1332" t="s">
        <v>1688</v>
      </c>
      <c r="K57" s="914"/>
      <c r="L57" s="1196" t="str">
        <f>mergeValue(A57) &amp;"."&amp; mergeValue(B57)&amp;"."&amp; mergeValue(C57)&amp;"."&amp; mergeValue(D57)&amp;"."&amp; mergeValue(E57)&amp;"."&amp; mergeValue(F57)</f>
        <v>3.1.1.1.1.2</v>
      </c>
      <c r="M57" s="525" t="s">
        <v>9</v>
      </c>
      <c r="N57" s="615"/>
      <c r="O57" s="1328" t="s">
        <v>767</v>
      </c>
      <c r="P57" s="1329"/>
      <c r="Q57" s="1329"/>
      <c r="R57" s="1329"/>
      <c r="S57" s="1329"/>
      <c r="T57" s="1329"/>
      <c r="U57" s="1329"/>
      <c r="V57" s="1329"/>
      <c r="W57" s="1329"/>
      <c r="X57" s="1329"/>
      <c r="Y57" s="1329"/>
      <c r="Z57" s="1329"/>
      <c r="AA57" s="1329"/>
      <c r="AB57" s="1329"/>
      <c r="AC57" s="1329"/>
      <c r="AD57" s="1329"/>
      <c r="AE57" s="1329"/>
      <c r="AF57" s="1329"/>
      <c r="AG57" s="1329"/>
      <c r="AH57" s="1329"/>
      <c r="AI57" s="1329"/>
      <c r="AJ57" s="1329"/>
      <c r="AK57" s="1329"/>
      <c r="AL57" s="1329"/>
      <c r="AM57" s="1329"/>
      <c r="AN57" s="1329"/>
      <c r="AO57" s="1329"/>
      <c r="AP57" s="1329"/>
      <c r="AQ57" s="1329"/>
      <c r="AR57" s="1329"/>
      <c r="AS57" s="1329"/>
      <c r="AT57" s="1329"/>
      <c r="AU57" s="1329"/>
      <c r="AV57" s="1329"/>
      <c r="AW57" s="1329"/>
      <c r="AX57" s="1329"/>
      <c r="AY57" s="1329"/>
      <c r="AZ57" s="1329"/>
      <c r="BA57" s="1329"/>
      <c r="BB57" s="1329"/>
      <c r="BC57" s="1329"/>
      <c r="BD57" s="1329"/>
      <c r="BE57" s="1330"/>
      <c r="BF57" s="1129" t="s">
        <v>719</v>
      </c>
      <c r="BG57" s="1099"/>
      <c r="BH57" s="1100"/>
      <c r="BI57" s="1100" t="str">
        <f t="shared" si="0"/>
        <v>Группа потребителей</v>
      </c>
      <c r="BJ57" s="1100"/>
      <c r="BK57" s="1100"/>
      <c r="BL57" s="1100"/>
      <c r="BM57" s="1099"/>
      <c r="BN57" s="1099"/>
      <c r="BO57" s="1099"/>
      <c r="BP57" s="1099"/>
      <c r="BQ57" s="1099"/>
      <c r="BR57" s="1099"/>
      <c r="BS57" s="1099"/>
    </row>
    <row r="58" spans="1:71" s="1074" customFormat="1" ht="122.1" customHeight="1">
      <c r="A58" s="1325"/>
      <c r="B58" s="1325"/>
      <c r="C58" s="1325"/>
      <c r="D58" s="1325"/>
      <c r="E58" s="1325"/>
      <c r="F58" s="1325"/>
      <c r="G58" s="1026">
        <v>1</v>
      </c>
      <c r="H58" s="1026"/>
      <c r="I58" s="1325"/>
      <c r="J58" s="1325"/>
      <c r="K58" s="914">
        <v>1</v>
      </c>
      <c r="L58" s="1196" t="str">
        <f>mergeValue(A58) &amp;"."&amp; mergeValue(B58)&amp;"."&amp; mergeValue(C58)&amp;"."&amp; mergeValue(D58)&amp;"."&amp; mergeValue(E58)&amp;"."&amp; mergeValue(F58)&amp;"."&amp; mergeValue(G58)</f>
        <v>3.1.1.1.1.2.1</v>
      </c>
      <c r="M58" s="1088" t="s">
        <v>604</v>
      </c>
      <c r="N58" s="615"/>
      <c r="O58" s="649">
        <v>8163.81</v>
      </c>
      <c r="P58" s="726"/>
      <c r="Q58" s="1040"/>
      <c r="R58" s="1320" t="s">
        <v>996</v>
      </c>
      <c r="S58" s="1321" t="s">
        <v>83</v>
      </c>
      <c r="T58" s="1320" t="s">
        <v>1687</v>
      </c>
      <c r="U58" s="1321" t="s">
        <v>83</v>
      </c>
      <c r="V58" s="649">
        <v>8547.51</v>
      </c>
      <c r="W58" s="726"/>
      <c r="X58" s="1040"/>
      <c r="Y58" s="1320" t="s">
        <v>1689</v>
      </c>
      <c r="Z58" s="1321" t="s">
        <v>83</v>
      </c>
      <c r="AA58" s="1320" t="s">
        <v>1690</v>
      </c>
      <c r="AB58" s="1321" t="s">
        <v>83</v>
      </c>
      <c r="AC58" s="649">
        <v>8489.4500000000007</v>
      </c>
      <c r="AD58" s="726"/>
      <c r="AE58" s="1040"/>
      <c r="AF58" s="1320" t="s">
        <v>1691</v>
      </c>
      <c r="AG58" s="1321" t="s">
        <v>83</v>
      </c>
      <c r="AH58" s="1320" t="s">
        <v>1692</v>
      </c>
      <c r="AI58" s="1321" t="s">
        <v>83</v>
      </c>
      <c r="AJ58" s="649">
        <v>8829.02</v>
      </c>
      <c r="AK58" s="726"/>
      <c r="AL58" s="1040"/>
      <c r="AM58" s="1320" t="s">
        <v>1693</v>
      </c>
      <c r="AN58" s="1321" t="s">
        <v>83</v>
      </c>
      <c r="AO58" s="1320" t="s">
        <v>1694</v>
      </c>
      <c r="AP58" s="1321" t="s">
        <v>83</v>
      </c>
      <c r="AQ58" s="649">
        <v>8840.83</v>
      </c>
      <c r="AR58" s="726"/>
      <c r="AS58" s="1040"/>
      <c r="AT58" s="1320" t="s">
        <v>1695</v>
      </c>
      <c r="AU58" s="1321" t="s">
        <v>83</v>
      </c>
      <c r="AV58" s="1320" t="s">
        <v>1696</v>
      </c>
      <c r="AW58" s="1321" t="s">
        <v>83</v>
      </c>
      <c r="AX58" s="649">
        <v>9194.4599999999991</v>
      </c>
      <c r="AY58" s="726"/>
      <c r="AZ58" s="1040"/>
      <c r="BA58" s="1320" t="s">
        <v>1697</v>
      </c>
      <c r="BB58" s="1321" t="s">
        <v>83</v>
      </c>
      <c r="BC58" s="1320" t="s">
        <v>997</v>
      </c>
      <c r="BD58" s="1321" t="s">
        <v>84</v>
      </c>
      <c r="BE58" s="726"/>
      <c r="BF58" s="1295" t="s">
        <v>720</v>
      </c>
      <c r="BG58" s="1099" t="str">
        <f>strCheckDate(O59:BE59)</f>
        <v/>
      </c>
      <c r="BH58" s="1100"/>
      <c r="BI58" s="1100" t="str">
        <f t="shared" si="0"/>
        <v>вода</v>
      </c>
      <c r="BJ58" s="1100"/>
      <c r="BK58" s="1100"/>
      <c r="BL58" s="1100"/>
      <c r="BM58" s="1099"/>
      <c r="BN58" s="1099"/>
      <c r="BO58" s="1099"/>
      <c r="BP58" s="1099"/>
      <c r="BQ58" s="1099"/>
      <c r="BR58" s="1099"/>
      <c r="BS58" s="1099"/>
    </row>
    <row r="59" spans="1:71" s="1074" customFormat="1" ht="11.25" hidden="1" customHeight="1">
      <c r="A59" s="1325"/>
      <c r="B59" s="1325"/>
      <c r="C59" s="1325"/>
      <c r="D59" s="1325"/>
      <c r="E59" s="1325"/>
      <c r="F59" s="1325"/>
      <c r="G59" s="1026"/>
      <c r="H59" s="1026"/>
      <c r="I59" s="1325"/>
      <c r="J59" s="1325"/>
      <c r="K59" s="914"/>
      <c r="L59" s="1107"/>
      <c r="M59" s="615"/>
      <c r="N59" s="615"/>
      <c r="O59" s="726"/>
      <c r="P59" s="726"/>
      <c r="Q59" s="732" t="str">
        <f>R58 &amp; "-" &amp; T58</f>
        <v>01.01.2024-30.06.2024</v>
      </c>
      <c r="R59" s="1320"/>
      <c r="S59" s="1321"/>
      <c r="T59" s="1320"/>
      <c r="U59" s="1321"/>
      <c r="V59" s="726"/>
      <c r="W59" s="726"/>
      <c r="X59" s="732" t="str">
        <f>Y58 &amp; "-" &amp; AA58</f>
        <v>01.07.2024-31.12.2024</v>
      </c>
      <c r="Y59" s="1320"/>
      <c r="Z59" s="1321"/>
      <c r="AA59" s="1320"/>
      <c r="AB59" s="1321"/>
      <c r="AC59" s="726"/>
      <c r="AD59" s="726"/>
      <c r="AE59" s="732" t="str">
        <f>AF58 &amp; "-" &amp; AH58</f>
        <v>01.01.2025-30.06.2025</v>
      </c>
      <c r="AF59" s="1320"/>
      <c r="AG59" s="1321"/>
      <c r="AH59" s="1320"/>
      <c r="AI59" s="1321"/>
      <c r="AJ59" s="726"/>
      <c r="AK59" s="726"/>
      <c r="AL59" s="732" t="str">
        <f>AM58 &amp; "-" &amp; AO58</f>
        <v>01.07.2025-31.12.2025</v>
      </c>
      <c r="AM59" s="1320"/>
      <c r="AN59" s="1321"/>
      <c r="AO59" s="1320"/>
      <c r="AP59" s="1321"/>
      <c r="AQ59" s="726"/>
      <c r="AR59" s="726"/>
      <c r="AS59" s="732" t="str">
        <f>AT58 &amp; "-" &amp; AV58</f>
        <v>01.01.2026-30.06.2026</v>
      </c>
      <c r="AT59" s="1320"/>
      <c r="AU59" s="1321"/>
      <c r="AV59" s="1320"/>
      <c r="AW59" s="1321"/>
      <c r="AX59" s="726"/>
      <c r="AY59" s="726"/>
      <c r="AZ59" s="732" t="str">
        <f>BA58 &amp; "-" &amp; BC58</f>
        <v>01.07.2026-31.12.2026</v>
      </c>
      <c r="BA59" s="1320"/>
      <c r="BB59" s="1321"/>
      <c r="BC59" s="1320"/>
      <c r="BD59" s="1321"/>
      <c r="BE59" s="726"/>
      <c r="BF59" s="1296"/>
      <c r="BG59" s="1099"/>
      <c r="BH59" s="1100"/>
      <c r="BI59" s="1100" t="str">
        <f t="shared" si="0"/>
        <v/>
      </c>
      <c r="BJ59" s="1100"/>
      <c r="BK59" s="1100"/>
      <c r="BL59" s="1100"/>
      <c r="BM59" s="1099"/>
      <c r="BN59" s="1099"/>
      <c r="BO59" s="1099"/>
      <c r="BP59" s="1099"/>
      <c r="BQ59" s="1099"/>
      <c r="BR59" s="1099"/>
      <c r="BS59" s="1099"/>
    </row>
    <row r="60" spans="1:71" s="1074" customFormat="1" ht="15" customHeight="1">
      <c r="A60" s="1325"/>
      <c r="B60" s="1325"/>
      <c r="C60" s="1325"/>
      <c r="D60" s="1325"/>
      <c r="E60" s="1325"/>
      <c r="F60" s="1325"/>
      <c r="G60" s="1193"/>
      <c r="H60" s="1026"/>
      <c r="I60" s="1325"/>
      <c r="J60" s="1325"/>
      <c r="K60" s="913"/>
      <c r="L60" s="654"/>
      <c r="M60" s="527" t="s">
        <v>24</v>
      </c>
      <c r="N60" s="954"/>
      <c r="O60" s="954"/>
      <c r="P60" s="954"/>
      <c r="Q60" s="954"/>
      <c r="R60" s="954"/>
      <c r="S60" s="954"/>
      <c r="T60" s="954"/>
      <c r="U60" s="954"/>
      <c r="V60" s="954"/>
      <c r="W60" s="954"/>
      <c r="X60" s="954"/>
      <c r="Y60" s="954"/>
      <c r="Z60" s="954"/>
      <c r="AA60" s="954"/>
      <c r="AB60" s="954"/>
      <c r="AC60" s="954"/>
      <c r="AD60" s="954"/>
      <c r="AE60" s="954"/>
      <c r="AF60" s="954"/>
      <c r="AG60" s="954"/>
      <c r="AH60" s="954"/>
      <c r="AI60" s="954"/>
      <c r="AJ60" s="954"/>
      <c r="AK60" s="954"/>
      <c r="AL60" s="954"/>
      <c r="AM60" s="954"/>
      <c r="AN60" s="954"/>
      <c r="AO60" s="954"/>
      <c r="AP60" s="954"/>
      <c r="AQ60" s="954"/>
      <c r="AR60" s="954"/>
      <c r="AS60" s="954"/>
      <c r="AT60" s="954"/>
      <c r="AU60" s="954"/>
      <c r="AV60" s="954"/>
      <c r="AW60" s="954"/>
      <c r="AX60" s="954"/>
      <c r="AY60" s="954"/>
      <c r="AZ60" s="954"/>
      <c r="BA60" s="954"/>
      <c r="BB60" s="954"/>
      <c r="BC60" s="954"/>
      <c r="BD60" s="954"/>
      <c r="BE60" s="725"/>
      <c r="BF60" s="1297"/>
      <c r="BG60" s="1099"/>
      <c r="BH60" s="1100"/>
      <c r="BI60" s="1100" t="str">
        <f t="shared" si="0"/>
        <v>Добавить вид теплоносителя (параметры теплоносителя)</v>
      </c>
      <c r="BJ60" s="1100"/>
      <c r="BK60" s="1100"/>
      <c r="BL60" s="1100"/>
      <c r="BM60" s="1099"/>
      <c r="BN60" s="1099"/>
      <c r="BO60" s="1099"/>
      <c r="BP60" s="1099"/>
      <c r="BQ60" s="1099"/>
      <c r="BR60" s="1099"/>
      <c r="BS60" s="1099"/>
    </row>
    <row r="61" spans="1:71" s="1074" customFormat="1" ht="15" customHeight="1">
      <c r="A61" s="1325"/>
      <c r="B61" s="1325"/>
      <c r="C61" s="1325"/>
      <c r="D61" s="1325"/>
      <c r="E61" s="1325"/>
      <c r="F61" s="1183"/>
      <c r="G61" s="1183"/>
      <c r="H61" s="1026"/>
      <c r="I61" s="1325"/>
      <c r="J61" s="1183"/>
      <c r="K61" s="913"/>
      <c r="L61" s="654"/>
      <c r="M61" s="526" t="s">
        <v>10</v>
      </c>
      <c r="N61" s="954"/>
      <c r="O61" s="954"/>
      <c r="P61" s="954"/>
      <c r="Q61" s="954"/>
      <c r="R61" s="954"/>
      <c r="S61" s="954"/>
      <c r="T61" s="954"/>
      <c r="U61" s="953"/>
      <c r="V61" s="954"/>
      <c r="W61" s="954"/>
      <c r="X61" s="954"/>
      <c r="Y61" s="954"/>
      <c r="Z61" s="954"/>
      <c r="AA61" s="954"/>
      <c r="AB61" s="953"/>
      <c r="AC61" s="954"/>
      <c r="AD61" s="954"/>
      <c r="AE61" s="954"/>
      <c r="AF61" s="954"/>
      <c r="AG61" s="954"/>
      <c r="AH61" s="954"/>
      <c r="AI61" s="953"/>
      <c r="AJ61" s="954"/>
      <c r="AK61" s="954"/>
      <c r="AL61" s="954"/>
      <c r="AM61" s="954"/>
      <c r="AN61" s="954"/>
      <c r="AO61" s="954"/>
      <c r="AP61" s="953"/>
      <c r="AQ61" s="954"/>
      <c r="AR61" s="954"/>
      <c r="AS61" s="954"/>
      <c r="AT61" s="954"/>
      <c r="AU61" s="954"/>
      <c r="AV61" s="954"/>
      <c r="AW61" s="953"/>
      <c r="AX61" s="954"/>
      <c r="AY61" s="954"/>
      <c r="AZ61" s="954"/>
      <c r="BA61" s="954"/>
      <c r="BB61" s="954"/>
      <c r="BC61" s="954"/>
      <c r="BD61" s="953"/>
      <c r="BE61" s="954"/>
      <c r="BF61" s="634"/>
      <c r="BG61" s="1099"/>
      <c r="BH61" s="1100"/>
      <c r="BI61" s="1100" t="str">
        <f t="shared" si="0"/>
        <v>Добавить группу потребителей</v>
      </c>
      <c r="BJ61" s="1100"/>
      <c r="BK61" s="1100"/>
      <c r="BL61" s="1100"/>
      <c r="BM61" s="1099"/>
      <c r="BN61" s="1099"/>
      <c r="BO61" s="1099"/>
      <c r="BP61" s="1099"/>
      <c r="BQ61" s="1099"/>
      <c r="BR61" s="1099"/>
      <c r="BS61" s="1099"/>
    </row>
    <row r="62" spans="1:71" s="1074" customFormat="1" ht="15" customHeight="1">
      <c r="A62" s="1325"/>
      <c r="B62" s="1325"/>
      <c r="C62" s="1325"/>
      <c r="D62" s="1325"/>
      <c r="E62" s="1029" t="s">
        <v>252</v>
      </c>
      <c r="F62" s="1183"/>
      <c r="G62" s="1183"/>
      <c r="H62" s="1183"/>
      <c r="I62" s="927"/>
      <c r="J62" s="1011"/>
      <c r="K62" s="911"/>
      <c r="L62" s="654"/>
      <c r="M62" s="949" t="s">
        <v>11</v>
      </c>
      <c r="N62" s="954"/>
      <c r="O62" s="954"/>
      <c r="P62" s="954"/>
      <c r="Q62" s="954"/>
      <c r="R62" s="954"/>
      <c r="S62" s="954"/>
      <c r="T62" s="954"/>
      <c r="U62" s="953"/>
      <c r="V62" s="954"/>
      <c r="W62" s="954"/>
      <c r="X62" s="954"/>
      <c r="Y62" s="954"/>
      <c r="Z62" s="954"/>
      <c r="AA62" s="954"/>
      <c r="AB62" s="953"/>
      <c r="AC62" s="954"/>
      <c r="AD62" s="954"/>
      <c r="AE62" s="954"/>
      <c r="AF62" s="954"/>
      <c r="AG62" s="954"/>
      <c r="AH62" s="954"/>
      <c r="AI62" s="953"/>
      <c r="AJ62" s="954"/>
      <c r="AK62" s="954"/>
      <c r="AL62" s="954"/>
      <c r="AM62" s="954"/>
      <c r="AN62" s="954"/>
      <c r="AO62" s="954"/>
      <c r="AP62" s="953"/>
      <c r="AQ62" s="954"/>
      <c r="AR62" s="954"/>
      <c r="AS62" s="954"/>
      <c r="AT62" s="954"/>
      <c r="AU62" s="954"/>
      <c r="AV62" s="954"/>
      <c r="AW62" s="953"/>
      <c r="AX62" s="954"/>
      <c r="AY62" s="954"/>
      <c r="AZ62" s="954"/>
      <c r="BA62" s="954"/>
      <c r="BB62" s="954"/>
      <c r="BC62" s="954"/>
      <c r="BD62" s="953"/>
      <c r="BE62" s="954"/>
      <c r="BF62" s="634"/>
      <c r="BG62" s="1099"/>
      <c r="BH62" s="1100"/>
      <c r="BI62" s="1100" t="str">
        <f t="shared" si="0"/>
        <v>Добавить схему подключения</v>
      </c>
      <c r="BJ62" s="1100"/>
      <c r="BK62" s="1100"/>
      <c r="BL62" s="1100"/>
      <c r="BM62" s="1099"/>
      <c r="BN62" s="1099"/>
      <c r="BO62" s="1099"/>
      <c r="BP62" s="1099"/>
      <c r="BQ62" s="1099"/>
      <c r="BR62" s="1099"/>
      <c r="BS62" s="1099"/>
    </row>
    <row r="63" spans="1:71" s="1074" customFormat="1" ht="22.5">
      <c r="A63" s="1325">
        <v>4</v>
      </c>
      <c r="B63" s="1026"/>
      <c r="C63" s="1026"/>
      <c r="D63" s="1026"/>
      <c r="E63" s="1027" t="s">
        <v>252</v>
      </c>
      <c r="F63" s="1183"/>
      <c r="G63" s="1183"/>
      <c r="H63" s="1183"/>
      <c r="I63" s="1104"/>
      <c r="J63" s="927"/>
      <c r="K63" s="911"/>
      <c r="L63" s="1185">
        <f>mergeValue(A63)</f>
        <v>4</v>
      </c>
      <c r="M63" s="610" t="s">
        <v>19</v>
      </c>
      <c r="N63" s="615"/>
      <c r="O63" s="1333" t="str">
        <f>IF('Перечень тарифов'!J33="","","" &amp; 'Перечень тарифов'!J33 &amp; "")</f>
        <v>Тепловая энергия с. Ванзеват</v>
      </c>
      <c r="P63" s="1334"/>
      <c r="Q63" s="1334"/>
      <c r="R63" s="1334"/>
      <c r="S63" s="1334"/>
      <c r="T63" s="1334"/>
      <c r="U63" s="1334"/>
      <c r="V63" s="1334"/>
      <c r="W63" s="1334"/>
      <c r="X63" s="1334"/>
      <c r="Y63" s="1334"/>
      <c r="Z63" s="1334"/>
      <c r="AA63" s="1334"/>
      <c r="AB63" s="1334"/>
      <c r="AC63" s="1334"/>
      <c r="AD63" s="1334"/>
      <c r="AE63" s="1334"/>
      <c r="AF63" s="1334"/>
      <c r="AG63" s="1334"/>
      <c r="AH63" s="1334"/>
      <c r="AI63" s="1334"/>
      <c r="AJ63" s="1334"/>
      <c r="AK63" s="1334"/>
      <c r="AL63" s="1334"/>
      <c r="AM63" s="1334"/>
      <c r="AN63" s="1334"/>
      <c r="AO63" s="1334"/>
      <c r="AP63" s="1334"/>
      <c r="AQ63" s="1334"/>
      <c r="AR63" s="1334"/>
      <c r="AS63" s="1334"/>
      <c r="AT63" s="1334"/>
      <c r="AU63" s="1334"/>
      <c r="AV63" s="1334"/>
      <c r="AW63" s="1334"/>
      <c r="AX63" s="1334"/>
      <c r="AY63" s="1334"/>
      <c r="AZ63" s="1334"/>
      <c r="BA63" s="1334"/>
      <c r="BB63" s="1334"/>
      <c r="BC63" s="1334"/>
      <c r="BD63" s="1334"/>
      <c r="BE63" s="1335"/>
      <c r="BF63" s="1129" t="s">
        <v>717</v>
      </c>
      <c r="BG63" s="1099"/>
      <c r="BH63" s="1100"/>
      <c r="BI63" s="1100" t="str">
        <f t="shared" si="0"/>
        <v>Наименование тарифа</v>
      </c>
      <c r="BJ63" s="1100"/>
      <c r="BK63" s="1100"/>
      <c r="BL63" s="1100"/>
      <c r="BM63" s="1099"/>
      <c r="BN63" s="1099"/>
      <c r="BO63" s="1099"/>
      <c r="BP63" s="1099"/>
      <c r="BQ63" s="1099"/>
      <c r="BR63" s="1099"/>
      <c r="BS63" s="1099"/>
    </row>
    <row r="64" spans="1:71" s="1074" customFormat="1" hidden="1">
      <c r="A64" s="1325"/>
      <c r="B64" s="1325">
        <v>1</v>
      </c>
      <c r="C64" s="1026"/>
      <c r="D64" s="1026"/>
      <c r="E64" s="1183"/>
      <c r="F64" s="1183"/>
      <c r="G64" s="1183"/>
      <c r="H64" s="1183"/>
      <c r="I64" s="1179"/>
      <c r="J64" s="902"/>
      <c r="K64" s="905"/>
      <c r="L64" s="1185" t="str">
        <f>mergeValue(A64) &amp;"."&amp; mergeValue(B64)</f>
        <v>4.1</v>
      </c>
      <c r="M64" s="658"/>
      <c r="N64" s="615"/>
      <c r="O64" s="1333"/>
      <c r="P64" s="1334"/>
      <c r="Q64" s="1334"/>
      <c r="R64" s="1334"/>
      <c r="S64" s="1334"/>
      <c r="T64" s="1334"/>
      <c r="U64" s="1334"/>
      <c r="V64" s="1334"/>
      <c r="W64" s="1334"/>
      <c r="X64" s="1334"/>
      <c r="Y64" s="1334"/>
      <c r="Z64" s="1334"/>
      <c r="AA64" s="1334"/>
      <c r="AB64" s="1334"/>
      <c r="AC64" s="1334"/>
      <c r="AD64" s="1334"/>
      <c r="AE64" s="1334"/>
      <c r="AF64" s="1334"/>
      <c r="AG64" s="1334"/>
      <c r="AH64" s="1334"/>
      <c r="AI64" s="1334"/>
      <c r="AJ64" s="1334"/>
      <c r="AK64" s="1334"/>
      <c r="AL64" s="1334"/>
      <c r="AM64" s="1334"/>
      <c r="AN64" s="1334"/>
      <c r="AO64" s="1334"/>
      <c r="AP64" s="1334"/>
      <c r="AQ64" s="1334"/>
      <c r="AR64" s="1334"/>
      <c r="AS64" s="1334"/>
      <c r="AT64" s="1334"/>
      <c r="AU64" s="1334"/>
      <c r="AV64" s="1334"/>
      <c r="AW64" s="1334"/>
      <c r="AX64" s="1334"/>
      <c r="AY64" s="1334"/>
      <c r="AZ64" s="1334"/>
      <c r="BA64" s="1334"/>
      <c r="BB64" s="1334"/>
      <c r="BC64" s="1334"/>
      <c r="BD64" s="1334"/>
      <c r="BE64" s="1335"/>
      <c r="BF64" s="1129"/>
      <c r="BG64" s="1099"/>
      <c r="BH64" s="1100"/>
      <c r="BI64" s="1100" t="str">
        <f t="shared" si="0"/>
        <v/>
      </c>
      <c r="BJ64" s="1100"/>
      <c r="BK64" s="1100"/>
      <c r="BL64" s="1100"/>
      <c r="BM64" s="1099"/>
      <c r="BN64" s="1099"/>
      <c r="BO64" s="1099"/>
      <c r="BP64" s="1099"/>
      <c r="BQ64" s="1099"/>
      <c r="BR64" s="1099"/>
      <c r="BS64" s="1099"/>
    </row>
    <row r="65" spans="1:71" s="1074" customFormat="1" hidden="1">
      <c r="A65" s="1325"/>
      <c r="B65" s="1325"/>
      <c r="C65" s="1325">
        <v>1</v>
      </c>
      <c r="D65" s="1026"/>
      <c r="E65" s="1183"/>
      <c r="F65" s="1183"/>
      <c r="G65" s="1183"/>
      <c r="H65" s="1183"/>
      <c r="I65" s="910"/>
      <c r="J65" s="902"/>
      <c r="K65" s="905"/>
      <c r="L65" s="1185" t="str">
        <f>mergeValue(A65) &amp;"."&amp; mergeValue(B65)&amp;"."&amp; mergeValue(C65)</f>
        <v>4.1.1</v>
      </c>
      <c r="M65" s="659"/>
      <c r="N65" s="615"/>
      <c r="O65" s="1333"/>
      <c r="P65" s="1334"/>
      <c r="Q65" s="1334"/>
      <c r="R65" s="1334"/>
      <c r="S65" s="1334"/>
      <c r="T65" s="1334"/>
      <c r="U65" s="1334"/>
      <c r="V65" s="1334"/>
      <c r="W65" s="1334"/>
      <c r="X65" s="1334"/>
      <c r="Y65" s="1334"/>
      <c r="Z65" s="1334"/>
      <c r="AA65" s="1334"/>
      <c r="AB65" s="1334"/>
      <c r="AC65" s="1334"/>
      <c r="AD65" s="1334"/>
      <c r="AE65" s="1334"/>
      <c r="AF65" s="1334"/>
      <c r="AG65" s="1334"/>
      <c r="AH65" s="1334"/>
      <c r="AI65" s="1334"/>
      <c r="AJ65" s="1334"/>
      <c r="AK65" s="1334"/>
      <c r="AL65" s="1334"/>
      <c r="AM65" s="1334"/>
      <c r="AN65" s="1334"/>
      <c r="AO65" s="1334"/>
      <c r="AP65" s="1334"/>
      <c r="AQ65" s="1334"/>
      <c r="AR65" s="1334"/>
      <c r="AS65" s="1334"/>
      <c r="AT65" s="1334"/>
      <c r="AU65" s="1334"/>
      <c r="AV65" s="1334"/>
      <c r="AW65" s="1334"/>
      <c r="AX65" s="1334"/>
      <c r="AY65" s="1334"/>
      <c r="AZ65" s="1334"/>
      <c r="BA65" s="1334"/>
      <c r="BB65" s="1334"/>
      <c r="BC65" s="1334"/>
      <c r="BD65" s="1334"/>
      <c r="BE65" s="1335"/>
      <c r="BF65" s="1129"/>
      <c r="BG65" s="1099"/>
      <c r="BH65" s="1100"/>
      <c r="BI65" s="1100" t="str">
        <f t="shared" si="0"/>
        <v/>
      </c>
      <c r="BJ65" s="1100"/>
      <c r="BK65" s="1100"/>
      <c r="BL65" s="1100"/>
      <c r="BM65" s="1099"/>
      <c r="BN65" s="1099"/>
      <c r="BO65" s="1099"/>
      <c r="BP65" s="1099"/>
      <c r="BQ65" s="1099"/>
      <c r="BR65" s="1099"/>
      <c r="BS65" s="1099"/>
    </row>
    <row r="66" spans="1:71" s="1074" customFormat="1" hidden="1">
      <c r="A66" s="1325"/>
      <c r="B66" s="1325"/>
      <c r="C66" s="1325"/>
      <c r="D66" s="1325">
        <v>1</v>
      </c>
      <c r="E66" s="1183"/>
      <c r="F66" s="1183"/>
      <c r="G66" s="1183"/>
      <c r="H66" s="1183"/>
      <c r="I66" s="910"/>
      <c r="J66" s="902"/>
      <c r="K66" s="905"/>
      <c r="L66" s="1185" t="str">
        <f>mergeValue(A66) &amp;"."&amp; mergeValue(B66)&amp;"."&amp; mergeValue(C66)&amp;"."&amp; mergeValue(D66)</f>
        <v>4.1.1.1</v>
      </c>
      <c r="M66" s="660"/>
      <c r="N66" s="615"/>
      <c r="O66" s="1333"/>
      <c r="P66" s="1334"/>
      <c r="Q66" s="1334"/>
      <c r="R66" s="1334"/>
      <c r="S66" s="1334"/>
      <c r="T66" s="1334"/>
      <c r="U66" s="1334"/>
      <c r="V66" s="1334"/>
      <c r="W66" s="1334"/>
      <c r="X66" s="1334"/>
      <c r="Y66" s="1334"/>
      <c r="Z66" s="1334"/>
      <c r="AA66" s="1334"/>
      <c r="AB66" s="1334"/>
      <c r="AC66" s="1334"/>
      <c r="AD66" s="1334"/>
      <c r="AE66" s="1334"/>
      <c r="AF66" s="1334"/>
      <c r="AG66" s="1334"/>
      <c r="AH66" s="1334"/>
      <c r="AI66" s="1334"/>
      <c r="AJ66" s="1334"/>
      <c r="AK66" s="1334"/>
      <c r="AL66" s="1334"/>
      <c r="AM66" s="1334"/>
      <c r="AN66" s="1334"/>
      <c r="AO66" s="1334"/>
      <c r="AP66" s="1334"/>
      <c r="AQ66" s="1334"/>
      <c r="AR66" s="1334"/>
      <c r="AS66" s="1334"/>
      <c r="AT66" s="1334"/>
      <c r="AU66" s="1334"/>
      <c r="AV66" s="1334"/>
      <c r="AW66" s="1334"/>
      <c r="AX66" s="1334"/>
      <c r="AY66" s="1334"/>
      <c r="AZ66" s="1334"/>
      <c r="BA66" s="1334"/>
      <c r="BB66" s="1334"/>
      <c r="BC66" s="1334"/>
      <c r="BD66" s="1334"/>
      <c r="BE66" s="1335"/>
      <c r="BF66" s="1129"/>
      <c r="BG66" s="1099"/>
      <c r="BH66" s="1100"/>
      <c r="BI66" s="1100" t="str">
        <f t="shared" si="0"/>
        <v/>
      </c>
      <c r="BJ66" s="1100"/>
      <c r="BK66" s="1100"/>
      <c r="BL66" s="1100"/>
      <c r="BM66" s="1099"/>
      <c r="BN66" s="1099"/>
      <c r="BO66" s="1099"/>
      <c r="BP66" s="1099"/>
      <c r="BQ66" s="1099"/>
      <c r="BR66" s="1099"/>
      <c r="BS66" s="1099"/>
    </row>
    <row r="67" spans="1:71" s="1074" customFormat="1" ht="78.75">
      <c r="A67" s="1325"/>
      <c r="B67" s="1325"/>
      <c r="C67" s="1325"/>
      <c r="D67" s="1325"/>
      <c r="E67" s="1325">
        <v>1</v>
      </c>
      <c r="F67" s="1183"/>
      <c r="G67" s="1183"/>
      <c r="H67" s="1026">
        <v>1</v>
      </c>
      <c r="I67" s="1325">
        <v>1</v>
      </c>
      <c r="J67" s="1183"/>
      <c r="K67" s="913"/>
      <c r="L67" s="1185" t="str">
        <f>mergeValue(A67) &amp;"."&amp; mergeValue(B67)&amp;"."&amp; mergeValue(C67)&amp;"."&amp; mergeValue(D67)&amp;"."&amp; mergeValue(E67)</f>
        <v>4.1.1.1.1</v>
      </c>
      <c r="M67" s="524" t="s">
        <v>8</v>
      </c>
      <c r="N67" s="615"/>
      <c r="O67" s="1328" t="s">
        <v>3</v>
      </c>
      <c r="P67" s="1329"/>
      <c r="Q67" s="1329"/>
      <c r="R67" s="1329"/>
      <c r="S67" s="1329"/>
      <c r="T67" s="1329"/>
      <c r="U67" s="1329"/>
      <c r="V67" s="1329"/>
      <c r="W67" s="1329"/>
      <c r="X67" s="1329"/>
      <c r="Y67" s="1329"/>
      <c r="Z67" s="1329"/>
      <c r="AA67" s="1329"/>
      <c r="AB67" s="1329"/>
      <c r="AC67" s="1329"/>
      <c r="AD67" s="1329"/>
      <c r="AE67" s="1329"/>
      <c r="AF67" s="1329"/>
      <c r="AG67" s="1329"/>
      <c r="AH67" s="1329"/>
      <c r="AI67" s="1329"/>
      <c r="AJ67" s="1329"/>
      <c r="AK67" s="1329"/>
      <c r="AL67" s="1329"/>
      <c r="AM67" s="1329"/>
      <c r="AN67" s="1329"/>
      <c r="AO67" s="1329"/>
      <c r="AP67" s="1329"/>
      <c r="AQ67" s="1329"/>
      <c r="AR67" s="1329"/>
      <c r="AS67" s="1329"/>
      <c r="AT67" s="1329"/>
      <c r="AU67" s="1329"/>
      <c r="AV67" s="1329"/>
      <c r="AW67" s="1329"/>
      <c r="AX67" s="1329"/>
      <c r="AY67" s="1329"/>
      <c r="AZ67" s="1329"/>
      <c r="BA67" s="1329"/>
      <c r="BB67" s="1329"/>
      <c r="BC67" s="1329"/>
      <c r="BD67" s="1329"/>
      <c r="BE67" s="1330"/>
      <c r="BF67" s="1129" t="s">
        <v>718</v>
      </c>
      <c r="BG67" s="1099"/>
      <c r="BH67" s="1100"/>
      <c r="BI67" s="1100" t="str">
        <f t="shared" si="0"/>
        <v>Схема подключения теплопотребляющей установки к коллектору источника тепловой энергии</v>
      </c>
      <c r="BJ67" s="1100"/>
      <c r="BK67" s="1100"/>
      <c r="BL67" s="1100"/>
      <c r="BM67" s="1099"/>
      <c r="BN67" s="1099"/>
      <c r="BO67" s="1099"/>
      <c r="BP67" s="1099"/>
      <c r="BQ67" s="1099"/>
      <c r="BR67" s="1099"/>
      <c r="BS67" s="1099"/>
    </row>
    <row r="68" spans="1:71" s="1074" customFormat="1" ht="33.75">
      <c r="A68" s="1325"/>
      <c r="B68" s="1325"/>
      <c r="C68" s="1325"/>
      <c r="D68" s="1325"/>
      <c r="E68" s="1325"/>
      <c r="F68" s="1325">
        <v>1</v>
      </c>
      <c r="G68" s="1026"/>
      <c r="H68" s="1026"/>
      <c r="I68" s="1325"/>
      <c r="J68" s="1325">
        <v>1</v>
      </c>
      <c r="K68" s="914"/>
      <c r="L68" s="1185" t="str">
        <f>mergeValue(A68) &amp;"."&amp; mergeValue(B68)&amp;"."&amp; mergeValue(C68)&amp;"."&amp; mergeValue(D68)&amp;"."&amp; mergeValue(E68)&amp;"."&amp; mergeValue(F68)</f>
        <v>4.1.1.1.1.1</v>
      </c>
      <c r="M68" s="525" t="s">
        <v>9</v>
      </c>
      <c r="N68" s="615"/>
      <c r="O68" s="1328" t="s">
        <v>303</v>
      </c>
      <c r="P68" s="1329"/>
      <c r="Q68" s="1329"/>
      <c r="R68" s="1329"/>
      <c r="S68" s="1329"/>
      <c r="T68" s="1329"/>
      <c r="U68" s="1329"/>
      <c r="V68" s="1329"/>
      <c r="W68" s="1329"/>
      <c r="X68" s="1329"/>
      <c r="Y68" s="1329"/>
      <c r="Z68" s="1329"/>
      <c r="AA68" s="1329"/>
      <c r="AB68" s="1329"/>
      <c r="AC68" s="1329"/>
      <c r="AD68" s="1329"/>
      <c r="AE68" s="1329"/>
      <c r="AF68" s="1329"/>
      <c r="AG68" s="1329"/>
      <c r="AH68" s="1329"/>
      <c r="AI68" s="1329"/>
      <c r="AJ68" s="1329"/>
      <c r="AK68" s="1329"/>
      <c r="AL68" s="1329"/>
      <c r="AM68" s="1329"/>
      <c r="AN68" s="1329"/>
      <c r="AO68" s="1329"/>
      <c r="AP68" s="1329"/>
      <c r="AQ68" s="1329"/>
      <c r="AR68" s="1329"/>
      <c r="AS68" s="1329"/>
      <c r="AT68" s="1329"/>
      <c r="AU68" s="1329"/>
      <c r="AV68" s="1329"/>
      <c r="AW68" s="1329"/>
      <c r="AX68" s="1329"/>
      <c r="AY68" s="1329"/>
      <c r="AZ68" s="1329"/>
      <c r="BA68" s="1329"/>
      <c r="BB68" s="1329"/>
      <c r="BC68" s="1329"/>
      <c r="BD68" s="1329"/>
      <c r="BE68" s="1330"/>
      <c r="BF68" s="1129" t="s">
        <v>719</v>
      </c>
      <c r="BG68" s="1099"/>
      <c r="BH68" s="1100"/>
      <c r="BI68" s="1100" t="str">
        <f t="shared" si="0"/>
        <v>Группа потребителей</v>
      </c>
      <c r="BJ68" s="1100"/>
      <c r="BK68" s="1100"/>
      <c r="BL68" s="1100"/>
      <c r="BM68" s="1099"/>
      <c r="BN68" s="1099"/>
      <c r="BO68" s="1099"/>
      <c r="BP68" s="1099"/>
      <c r="BQ68" s="1099"/>
      <c r="BR68" s="1099"/>
      <c r="BS68" s="1099"/>
    </row>
    <row r="69" spans="1:71" s="1074" customFormat="1" ht="122.1" customHeight="1">
      <c r="A69" s="1325"/>
      <c r="B69" s="1325"/>
      <c r="C69" s="1325"/>
      <c r="D69" s="1325"/>
      <c r="E69" s="1325"/>
      <c r="F69" s="1325"/>
      <c r="G69" s="1026">
        <v>1</v>
      </c>
      <c r="H69" s="1026"/>
      <c r="I69" s="1325"/>
      <c r="J69" s="1325"/>
      <c r="K69" s="914">
        <v>1</v>
      </c>
      <c r="L69" s="1185" t="str">
        <f>mergeValue(A69) &amp;"."&amp; mergeValue(B69)&amp;"."&amp; mergeValue(C69)&amp;"."&amp; mergeValue(D69)&amp;"."&amp; mergeValue(E69)&amp;"."&amp; mergeValue(F69)&amp;"."&amp; mergeValue(G69)</f>
        <v>4.1.1.1.1.1.1</v>
      </c>
      <c r="M69" s="1088" t="s">
        <v>604</v>
      </c>
      <c r="N69" s="615"/>
      <c r="O69" s="649">
        <v>27860.31</v>
      </c>
      <c r="P69" s="726"/>
      <c r="Q69" s="1040"/>
      <c r="R69" s="1320" t="s">
        <v>996</v>
      </c>
      <c r="S69" s="1321" t="s">
        <v>83</v>
      </c>
      <c r="T69" s="1320" t="s">
        <v>1687</v>
      </c>
      <c r="U69" s="1321" t="s">
        <v>83</v>
      </c>
      <c r="V69" s="649">
        <v>29169.74</v>
      </c>
      <c r="W69" s="726"/>
      <c r="X69" s="1040"/>
      <c r="Y69" s="1320" t="s">
        <v>1689</v>
      </c>
      <c r="Z69" s="1321" t="s">
        <v>83</v>
      </c>
      <c r="AA69" s="1320" t="s">
        <v>1690</v>
      </c>
      <c r="AB69" s="1321" t="s">
        <v>83</v>
      </c>
      <c r="AC69" s="649">
        <v>27272.16</v>
      </c>
      <c r="AD69" s="726"/>
      <c r="AE69" s="1040"/>
      <c r="AF69" s="1320" t="s">
        <v>1691</v>
      </c>
      <c r="AG69" s="1321" t="s">
        <v>83</v>
      </c>
      <c r="AH69" s="1320" t="s">
        <v>1692</v>
      </c>
      <c r="AI69" s="1321" t="s">
        <v>83</v>
      </c>
      <c r="AJ69" s="649">
        <v>28363.05</v>
      </c>
      <c r="AK69" s="726"/>
      <c r="AL69" s="1040"/>
      <c r="AM69" s="1320" t="s">
        <v>1693</v>
      </c>
      <c r="AN69" s="1321" t="s">
        <v>83</v>
      </c>
      <c r="AO69" s="1320" t="s">
        <v>1694</v>
      </c>
      <c r="AP69" s="1321" t="s">
        <v>83</v>
      </c>
      <c r="AQ69" s="649">
        <v>28074.959999999999</v>
      </c>
      <c r="AR69" s="726"/>
      <c r="AS69" s="1040"/>
      <c r="AT69" s="1320" t="s">
        <v>1695</v>
      </c>
      <c r="AU69" s="1321" t="s">
        <v>83</v>
      </c>
      <c r="AV69" s="1320" t="s">
        <v>1696</v>
      </c>
      <c r="AW69" s="1321" t="s">
        <v>83</v>
      </c>
      <c r="AX69" s="649">
        <v>29197.96</v>
      </c>
      <c r="AY69" s="726"/>
      <c r="AZ69" s="1040"/>
      <c r="BA69" s="1320" t="s">
        <v>1697</v>
      </c>
      <c r="BB69" s="1321" t="s">
        <v>83</v>
      </c>
      <c r="BC69" s="1320" t="s">
        <v>997</v>
      </c>
      <c r="BD69" s="1321" t="s">
        <v>84</v>
      </c>
      <c r="BE69" s="726"/>
      <c r="BF69" s="1295" t="s">
        <v>720</v>
      </c>
      <c r="BG69" s="1099" t="str">
        <f>strCheckDate(O70:BE70)</f>
        <v/>
      </c>
      <c r="BH69" s="1100"/>
      <c r="BI69" s="1100" t="str">
        <f t="shared" si="0"/>
        <v>вода</v>
      </c>
      <c r="BJ69" s="1100"/>
      <c r="BK69" s="1100"/>
      <c r="BL69" s="1100"/>
      <c r="BM69" s="1099"/>
      <c r="BN69" s="1099"/>
      <c r="BO69" s="1099"/>
      <c r="BP69" s="1099"/>
      <c r="BQ69" s="1099"/>
      <c r="BR69" s="1099"/>
      <c r="BS69" s="1099"/>
    </row>
    <row r="70" spans="1:71" s="1074" customFormat="1" ht="11.25" hidden="1" customHeight="1">
      <c r="A70" s="1325"/>
      <c r="B70" s="1325"/>
      <c r="C70" s="1325"/>
      <c r="D70" s="1325"/>
      <c r="E70" s="1325"/>
      <c r="F70" s="1325"/>
      <c r="G70" s="1026"/>
      <c r="H70" s="1026"/>
      <c r="I70" s="1325"/>
      <c r="J70" s="1325"/>
      <c r="K70" s="914"/>
      <c r="L70" s="1107"/>
      <c r="M70" s="615"/>
      <c r="N70" s="615"/>
      <c r="O70" s="726"/>
      <c r="P70" s="726"/>
      <c r="Q70" s="732" t="str">
        <f>R69 &amp; "-" &amp; T69</f>
        <v>01.01.2024-30.06.2024</v>
      </c>
      <c r="R70" s="1320"/>
      <c r="S70" s="1321"/>
      <c r="T70" s="1320"/>
      <c r="U70" s="1321"/>
      <c r="V70" s="726"/>
      <c r="W70" s="726"/>
      <c r="X70" s="732" t="str">
        <f>Y69 &amp; "-" &amp; AA69</f>
        <v>01.07.2024-31.12.2024</v>
      </c>
      <c r="Y70" s="1320"/>
      <c r="Z70" s="1321"/>
      <c r="AA70" s="1320"/>
      <c r="AB70" s="1321"/>
      <c r="AC70" s="726"/>
      <c r="AD70" s="726"/>
      <c r="AE70" s="732" t="str">
        <f>AF69 &amp; "-" &amp; AH69</f>
        <v>01.01.2025-30.06.2025</v>
      </c>
      <c r="AF70" s="1320"/>
      <c r="AG70" s="1321"/>
      <c r="AH70" s="1320"/>
      <c r="AI70" s="1321"/>
      <c r="AJ70" s="726"/>
      <c r="AK70" s="726"/>
      <c r="AL70" s="732" t="str">
        <f>AM69 &amp; "-" &amp; AO69</f>
        <v>01.07.2025-31.12.2025</v>
      </c>
      <c r="AM70" s="1320"/>
      <c r="AN70" s="1321"/>
      <c r="AO70" s="1320"/>
      <c r="AP70" s="1321"/>
      <c r="AQ70" s="726"/>
      <c r="AR70" s="726"/>
      <c r="AS70" s="732" t="str">
        <f>AT69 &amp; "-" &amp; AV69</f>
        <v>01.01.2026-30.06.2026</v>
      </c>
      <c r="AT70" s="1320"/>
      <c r="AU70" s="1321"/>
      <c r="AV70" s="1320"/>
      <c r="AW70" s="1321"/>
      <c r="AX70" s="726"/>
      <c r="AY70" s="726"/>
      <c r="AZ70" s="732" t="str">
        <f>BA69 &amp; "-" &amp; BC69</f>
        <v>01.07.2026-31.12.2026</v>
      </c>
      <c r="BA70" s="1320"/>
      <c r="BB70" s="1321"/>
      <c r="BC70" s="1320"/>
      <c r="BD70" s="1321"/>
      <c r="BE70" s="726"/>
      <c r="BF70" s="1296"/>
      <c r="BG70" s="1099"/>
      <c r="BH70" s="1100"/>
      <c r="BI70" s="1100" t="str">
        <f t="shared" si="0"/>
        <v/>
      </c>
      <c r="BJ70" s="1100"/>
      <c r="BK70" s="1100"/>
      <c r="BL70" s="1100"/>
      <c r="BM70" s="1099"/>
      <c r="BN70" s="1099"/>
      <c r="BO70" s="1099"/>
      <c r="BP70" s="1099"/>
      <c r="BQ70" s="1099"/>
      <c r="BR70" s="1099"/>
      <c r="BS70" s="1099"/>
    </row>
    <row r="71" spans="1:71" s="1074" customFormat="1" ht="15" customHeight="1">
      <c r="A71" s="1325"/>
      <c r="B71" s="1325"/>
      <c r="C71" s="1325"/>
      <c r="D71" s="1325"/>
      <c r="E71" s="1325"/>
      <c r="F71" s="1325"/>
      <c r="G71" s="1183"/>
      <c r="H71" s="1026"/>
      <c r="I71" s="1325"/>
      <c r="J71" s="1325"/>
      <c r="K71" s="913"/>
      <c r="L71" s="654"/>
      <c r="M71" s="527" t="s">
        <v>24</v>
      </c>
      <c r="N71" s="954"/>
      <c r="O71" s="954"/>
      <c r="P71" s="954"/>
      <c r="Q71" s="954"/>
      <c r="R71" s="954"/>
      <c r="S71" s="954"/>
      <c r="T71" s="954"/>
      <c r="U71" s="954"/>
      <c r="V71" s="954"/>
      <c r="W71" s="954"/>
      <c r="X71" s="954"/>
      <c r="Y71" s="954"/>
      <c r="Z71" s="954"/>
      <c r="AA71" s="954"/>
      <c r="AB71" s="954"/>
      <c r="AC71" s="954"/>
      <c r="AD71" s="954"/>
      <c r="AE71" s="954"/>
      <c r="AF71" s="954"/>
      <c r="AG71" s="954"/>
      <c r="AH71" s="954"/>
      <c r="AI71" s="954"/>
      <c r="AJ71" s="954"/>
      <c r="AK71" s="954"/>
      <c r="AL71" s="954"/>
      <c r="AM71" s="954"/>
      <c r="AN71" s="954"/>
      <c r="AO71" s="954"/>
      <c r="AP71" s="954"/>
      <c r="AQ71" s="954"/>
      <c r="AR71" s="954"/>
      <c r="AS71" s="954"/>
      <c r="AT71" s="954"/>
      <c r="AU71" s="954"/>
      <c r="AV71" s="954"/>
      <c r="AW71" s="954"/>
      <c r="AX71" s="954"/>
      <c r="AY71" s="954"/>
      <c r="AZ71" s="954"/>
      <c r="BA71" s="954"/>
      <c r="BB71" s="954"/>
      <c r="BC71" s="954"/>
      <c r="BD71" s="954"/>
      <c r="BE71" s="725"/>
      <c r="BF71" s="1297"/>
      <c r="BG71" s="1099"/>
      <c r="BH71" s="1100"/>
      <c r="BI71" s="1100" t="str">
        <f t="shared" si="0"/>
        <v>Добавить вид теплоносителя (параметры теплоносителя)</v>
      </c>
      <c r="BJ71" s="1100"/>
      <c r="BK71" s="1100"/>
      <c r="BL71" s="1100"/>
      <c r="BM71" s="1099"/>
      <c r="BN71" s="1099"/>
      <c r="BO71" s="1099"/>
      <c r="BP71" s="1099"/>
      <c r="BQ71" s="1099"/>
      <c r="BR71" s="1099"/>
      <c r="BS71" s="1099"/>
    </row>
    <row r="72" spans="1:71" s="1074" customFormat="1" ht="33.75">
      <c r="A72" s="1325"/>
      <c r="B72" s="1325"/>
      <c r="C72" s="1325"/>
      <c r="D72" s="1325"/>
      <c r="E72" s="1325"/>
      <c r="F72" s="1325">
        <v>2</v>
      </c>
      <c r="G72" s="1026"/>
      <c r="H72" s="1026"/>
      <c r="I72" s="1325"/>
      <c r="J72" s="1332" t="s">
        <v>1688</v>
      </c>
      <c r="K72" s="914"/>
      <c r="L72" s="1206" t="str">
        <f>mergeValue(A72) &amp;"."&amp; mergeValue(B72)&amp;"."&amp; mergeValue(C72)&amp;"."&amp; mergeValue(D72)&amp;"."&amp; mergeValue(E72)&amp;"."&amp; mergeValue(F72)</f>
        <v>4.1.1.1.1.2</v>
      </c>
      <c r="M72" s="525" t="s">
        <v>9</v>
      </c>
      <c r="N72" s="615"/>
      <c r="O72" s="1328" t="s">
        <v>767</v>
      </c>
      <c r="P72" s="1329"/>
      <c r="Q72" s="1329"/>
      <c r="R72" s="1329"/>
      <c r="S72" s="1329"/>
      <c r="T72" s="1329"/>
      <c r="U72" s="1329"/>
      <c r="V72" s="1329"/>
      <c r="W72" s="1329"/>
      <c r="X72" s="1329"/>
      <c r="Y72" s="1329"/>
      <c r="Z72" s="1329"/>
      <c r="AA72" s="1329"/>
      <c r="AB72" s="1329"/>
      <c r="AC72" s="1329"/>
      <c r="AD72" s="1329"/>
      <c r="AE72" s="1329"/>
      <c r="AF72" s="1329"/>
      <c r="AG72" s="1329"/>
      <c r="AH72" s="1329"/>
      <c r="AI72" s="1329"/>
      <c r="AJ72" s="1329"/>
      <c r="AK72" s="1329"/>
      <c r="AL72" s="1329"/>
      <c r="AM72" s="1329"/>
      <c r="AN72" s="1329"/>
      <c r="AO72" s="1329"/>
      <c r="AP72" s="1329"/>
      <c r="AQ72" s="1329"/>
      <c r="AR72" s="1329"/>
      <c r="AS72" s="1329"/>
      <c r="AT72" s="1329"/>
      <c r="AU72" s="1329"/>
      <c r="AV72" s="1329"/>
      <c r="AW72" s="1329"/>
      <c r="AX72" s="1329"/>
      <c r="AY72" s="1329"/>
      <c r="AZ72" s="1329"/>
      <c r="BA72" s="1329"/>
      <c r="BB72" s="1329"/>
      <c r="BC72" s="1329"/>
      <c r="BD72" s="1329"/>
      <c r="BE72" s="1330"/>
      <c r="BF72" s="1129" t="s">
        <v>719</v>
      </c>
      <c r="BG72" s="1099"/>
      <c r="BH72" s="1100"/>
      <c r="BI72" s="1100" t="str">
        <f t="shared" si="0"/>
        <v>Группа потребителей</v>
      </c>
      <c r="BJ72" s="1100"/>
      <c r="BK72" s="1100"/>
      <c r="BL72" s="1100"/>
      <c r="BM72" s="1099"/>
      <c r="BN72" s="1099"/>
      <c r="BO72" s="1099"/>
      <c r="BP72" s="1099"/>
      <c r="BQ72" s="1099"/>
      <c r="BR72" s="1099"/>
      <c r="BS72" s="1099"/>
    </row>
    <row r="73" spans="1:71" s="1074" customFormat="1" ht="122.1" customHeight="1">
      <c r="A73" s="1325"/>
      <c r="B73" s="1325"/>
      <c r="C73" s="1325"/>
      <c r="D73" s="1325"/>
      <c r="E73" s="1325"/>
      <c r="F73" s="1325"/>
      <c r="G73" s="1026">
        <v>1</v>
      </c>
      <c r="H73" s="1026"/>
      <c r="I73" s="1325"/>
      <c r="J73" s="1325"/>
      <c r="K73" s="914">
        <v>1</v>
      </c>
      <c r="L73" s="1206" t="str">
        <f>mergeValue(A73) &amp;"."&amp; mergeValue(B73)&amp;"."&amp; mergeValue(C73)&amp;"."&amp; mergeValue(D73)&amp;"."&amp; mergeValue(E73)&amp;"."&amp; mergeValue(F73)&amp;"."&amp; mergeValue(G73)</f>
        <v>4.1.1.1.1.2.1</v>
      </c>
      <c r="M73" s="1088" t="s">
        <v>604</v>
      </c>
      <c r="N73" s="615"/>
      <c r="O73" s="649">
        <v>33432.370000000003</v>
      </c>
      <c r="P73" s="726"/>
      <c r="Q73" s="1040"/>
      <c r="R73" s="1320" t="s">
        <v>996</v>
      </c>
      <c r="S73" s="1321" t="s">
        <v>83</v>
      </c>
      <c r="T73" s="1320" t="s">
        <v>1687</v>
      </c>
      <c r="U73" s="1321" t="s">
        <v>83</v>
      </c>
      <c r="V73" s="649">
        <v>35003.68</v>
      </c>
      <c r="W73" s="726"/>
      <c r="X73" s="1040"/>
      <c r="Y73" s="1320" t="s">
        <v>1689</v>
      </c>
      <c r="Z73" s="1321" t="s">
        <v>83</v>
      </c>
      <c r="AA73" s="1320" t="s">
        <v>1690</v>
      </c>
      <c r="AB73" s="1321" t="s">
        <v>83</v>
      </c>
      <c r="AC73" s="649">
        <v>32726.59</v>
      </c>
      <c r="AD73" s="726"/>
      <c r="AE73" s="1040"/>
      <c r="AF73" s="1320" t="s">
        <v>1691</v>
      </c>
      <c r="AG73" s="1321" t="s">
        <v>83</v>
      </c>
      <c r="AH73" s="1320" t="s">
        <v>1692</v>
      </c>
      <c r="AI73" s="1321" t="s">
        <v>83</v>
      </c>
      <c r="AJ73" s="649">
        <v>34035.660000000003</v>
      </c>
      <c r="AK73" s="726"/>
      <c r="AL73" s="1040"/>
      <c r="AM73" s="1320" t="s">
        <v>1693</v>
      </c>
      <c r="AN73" s="1321" t="s">
        <v>83</v>
      </c>
      <c r="AO73" s="1320" t="s">
        <v>1694</v>
      </c>
      <c r="AP73" s="1321" t="s">
        <v>83</v>
      </c>
      <c r="AQ73" s="649">
        <v>33689.949999999997</v>
      </c>
      <c r="AR73" s="726"/>
      <c r="AS73" s="1040"/>
      <c r="AT73" s="1320" t="s">
        <v>1695</v>
      </c>
      <c r="AU73" s="1321" t="s">
        <v>83</v>
      </c>
      <c r="AV73" s="1320" t="s">
        <v>1696</v>
      </c>
      <c r="AW73" s="1321" t="s">
        <v>83</v>
      </c>
      <c r="AX73" s="649">
        <v>35037.550000000003</v>
      </c>
      <c r="AY73" s="726"/>
      <c r="AZ73" s="1040"/>
      <c r="BA73" s="1320" t="s">
        <v>1697</v>
      </c>
      <c r="BB73" s="1321" t="s">
        <v>83</v>
      </c>
      <c r="BC73" s="1320" t="s">
        <v>997</v>
      </c>
      <c r="BD73" s="1321" t="s">
        <v>84</v>
      </c>
      <c r="BE73" s="726"/>
      <c r="BF73" s="1295" t="s">
        <v>720</v>
      </c>
      <c r="BG73" s="1099" t="str">
        <f>strCheckDate(O74:BE74)</f>
        <v/>
      </c>
      <c r="BH73" s="1100"/>
      <c r="BI73" s="1100" t="str">
        <f t="shared" si="0"/>
        <v>вода</v>
      </c>
      <c r="BJ73" s="1100"/>
      <c r="BK73" s="1100"/>
      <c r="BL73" s="1100"/>
      <c r="BM73" s="1099"/>
      <c r="BN73" s="1099"/>
      <c r="BO73" s="1099"/>
      <c r="BP73" s="1099"/>
      <c r="BQ73" s="1099"/>
      <c r="BR73" s="1099"/>
      <c r="BS73" s="1099"/>
    </row>
    <row r="74" spans="1:71" s="1074" customFormat="1" ht="11.25" hidden="1" customHeight="1">
      <c r="A74" s="1325"/>
      <c r="B74" s="1325"/>
      <c r="C74" s="1325"/>
      <c r="D74" s="1325"/>
      <c r="E74" s="1325"/>
      <c r="F74" s="1325"/>
      <c r="G74" s="1026"/>
      <c r="H74" s="1026"/>
      <c r="I74" s="1325"/>
      <c r="J74" s="1325"/>
      <c r="K74" s="914"/>
      <c r="L74" s="1107"/>
      <c r="M74" s="615"/>
      <c r="N74" s="615"/>
      <c r="O74" s="726"/>
      <c r="P74" s="726"/>
      <c r="Q74" s="732" t="str">
        <f>R73 &amp; "-" &amp; T73</f>
        <v>01.01.2024-30.06.2024</v>
      </c>
      <c r="R74" s="1320"/>
      <c r="S74" s="1321"/>
      <c r="T74" s="1320"/>
      <c r="U74" s="1321"/>
      <c r="V74" s="726"/>
      <c r="W74" s="726"/>
      <c r="X74" s="732" t="str">
        <f>Y73 &amp; "-" &amp; AA73</f>
        <v>01.07.2024-31.12.2024</v>
      </c>
      <c r="Y74" s="1320"/>
      <c r="Z74" s="1321"/>
      <c r="AA74" s="1320"/>
      <c r="AB74" s="1321"/>
      <c r="AC74" s="726"/>
      <c r="AD74" s="726"/>
      <c r="AE74" s="732" t="str">
        <f>AF73 &amp; "-" &amp; AH73</f>
        <v>01.01.2025-30.06.2025</v>
      </c>
      <c r="AF74" s="1320"/>
      <c r="AG74" s="1321"/>
      <c r="AH74" s="1320"/>
      <c r="AI74" s="1321"/>
      <c r="AJ74" s="726"/>
      <c r="AK74" s="726"/>
      <c r="AL74" s="732" t="str">
        <f>AM73 &amp; "-" &amp; AO73</f>
        <v>01.07.2025-31.12.2025</v>
      </c>
      <c r="AM74" s="1320"/>
      <c r="AN74" s="1321"/>
      <c r="AO74" s="1320"/>
      <c r="AP74" s="1321"/>
      <c r="AQ74" s="726"/>
      <c r="AR74" s="726"/>
      <c r="AS74" s="732" t="str">
        <f>AT73 &amp; "-" &amp; AV73</f>
        <v>01.01.2026-30.06.2026</v>
      </c>
      <c r="AT74" s="1320"/>
      <c r="AU74" s="1321"/>
      <c r="AV74" s="1320"/>
      <c r="AW74" s="1321"/>
      <c r="AX74" s="726"/>
      <c r="AY74" s="726"/>
      <c r="AZ74" s="732" t="str">
        <f>BA73 &amp; "-" &amp; BC73</f>
        <v>01.07.2026-31.12.2026</v>
      </c>
      <c r="BA74" s="1320"/>
      <c r="BB74" s="1321"/>
      <c r="BC74" s="1320"/>
      <c r="BD74" s="1321"/>
      <c r="BE74" s="726"/>
      <c r="BF74" s="1296"/>
      <c r="BG74" s="1099"/>
      <c r="BH74" s="1100"/>
      <c r="BI74" s="1100" t="str">
        <f t="shared" si="0"/>
        <v/>
      </c>
      <c r="BJ74" s="1100"/>
      <c r="BK74" s="1100"/>
      <c r="BL74" s="1100"/>
      <c r="BM74" s="1099"/>
      <c r="BN74" s="1099"/>
      <c r="BO74" s="1099"/>
      <c r="BP74" s="1099"/>
      <c r="BQ74" s="1099"/>
      <c r="BR74" s="1099"/>
      <c r="BS74" s="1099"/>
    </row>
    <row r="75" spans="1:71" s="1074" customFormat="1" ht="15" customHeight="1">
      <c r="A75" s="1325"/>
      <c r="B75" s="1325"/>
      <c r="C75" s="1325"/>
      <c r="D75" s="1325"/>
      <c r="E75" s="1325"/>
      <c r="F75" s="1325"/>
      <c r="G75" s="1204"/>
      <c r="H75" s="1026"/>
      <c r="I75" s="1325"/>
      <c r="J75" s="1325"/>
      <c r="K75" s="913"/>
      <c r="L75" s="654"/>
      <c r="M75" s="527" t="s">
        <v>24</v>
      </c>
      <c r="N75" s="954"/>
      <c r="O75" s="954"/>
      <c r="P75" s="954"/>
      <c r="Q75" s="954"/>
      <c r="R75" s="954"/>
      <c r="S75" s="954"/>
      <c r="T75" s="954"/>
      <c r="U75" s="954"/>
      <c r="V75" s="954"/>
      <c r="W75" s="954"/>
      <c r="X75" s="954"/>
      <c r="Y75" s="954"/>
      <c r="Z75" s="954"/>
      <c r="AA75" s="954"/>
      <c r="AB75" s="954"/>
      <c r="AC75" s="954"/>
      <c r="AD75" s="954"/>
      <c r="AE75" s="954"/>
      <c r="AF75" s="954"/>
      <c r="AG75" s="954"/>
      <c r="AH75" s="954"/>
      <c r="AI75" s="954"/>
      <c r="AJ75" s="954"/>
      <c r="AK75" s="954"/>
      <c r="AL75" s="954"/>
      <c r="AM75" s="954"/>
      <c r="AN75" s="954"/>
      <c r="AO75" s="954"/>
      <c r="AP75" s="954"/>
      <c r="AQ75" s="954"/>
      <c r="AR75" s="954"/>
      <c r="AS75" s="954"/>
      <c r="AT75" s="954"/>
      <c r="AU75" s="954"/>
      <c r="AV75" s="954"/>
      <c r="AW75" s="954"/>
      <c r="AX75" s="954"/>
      <c r="AY75" s="954"/>
      <c r="AZ75" s="954"/>
      <c r="BA75" s="954"/>
      <c r="BB75" s="954"/>
      <c r="BC75" s="954"/>
      <c r="BD75" s="954"/>
      <c r="BE75" s="725"/>
      <c r="BF75" s="1297"/>
      <c r="BG75" s="1099"/>
      <c r="BH75" s="1100"/>
      <c r="BI75" s="1100" t="str">
        <f t="shared" si="0"/>
        <v>Добавить вид теплоносителя (параметры теплоносителя)</v>
      </c>
      <c r="BJ75" s="1100"/>
      <c r="BK75" s="1100"/>
      <c r="BL75" s="1100"/>
      <c r="BM75" s="1099"/>
      <c r="BN75" s="1099"/>
      <c r="BO75" s="1099"/>
      <c r="BP75" s="1099"/>
      <c r="BQ75" s="1099"/>
      <c r="BR75" s="1099"/>
      <c r="BS75" s="1099"/>
    </row>
    <row r="76" spans="1:71" s="1074" customFormat="1" ht="15" customHeight="1">
      <c r="A76" s="1325"/>
      <c r="B76" s="1325"/>
      <c r="C76" s="1325"/>
      <c r="D76" s="1325"/>
      <c r="E76" s="1325"/>
      <c r="F76" s="1183"/>
      <c r="G76" s="1183"/>
      <c r="H76" s="1026"/>
      <c r="I76" s="1325"/>
      <c r="J76" s="1183"/>
      <c r="K76" s="913"/>
      <c r="L76" s="654"/>
      <c r="M76" s="526" t="s">
        <v>10</v>
      </c>
      <c r="N76" s="954"/>
      <c r="O76" s="954"/>
      <c r="P76" s="954"/>
      <c r="Q76" s="954"/>
      <c r="R76" s="954"/>
      <c r="S76" s="954"/>
      <c r="T76" s="954"/>
      <c r="U76" s="953"/>
      <c r="V76" s="954"/>
      <c r="W76" s="954"/>
      <c r="X76" s="954"/>
      <c r="Y76" s="954"/>
      <c r="Z76" s="954"/>
      <c r="AA76" s="954"/>
      <c r="AB76" s="953"/>
      <c r="AC76" s="954"/>
      <c r="AD76" s="954"/>
      <c r="AE76" s="954"/>
      <c r="AF76" s="954"/>
      <c r="AG76" s="954"/>
      <c r="AH76" s="954"/>
      <c r="AI76" s="953"/>
      <c r="AJ76" s="954"/>
      <c r="AK76" s="954"/>
      <c r="AL76" s="954"/>
      <c r="AM76" s="954"/>
      <c r="AN76" s="954"/>
      <c r="AO76" s="954"/>
      <c r="AP76" s="953"/>
      <c r="AQ76" s="954"/>
      <c r="AR76" s="954"/>
      <c r="AS76" s="954"/>
      <c r="AT76" s="954"/>
      <c r="AU76" s="954"/>
      <c r="AV76" s="954"/>
      <c r="AW76" s="953"/>
      <c r="AX76" s="954"/>
      <c r="AY76" s="954"/>
      <c r="AZ76" s="954"/>
      <c r="BA76" s="954"/>
      <c r="BB76" s="954"/>
      <c r="BC76" s="954"/>
      <c r="BD76" s="953"/>
      <c r="BE76" s="954"/>
      <c r="BF76" s="634"/>
      <c r="BG76" s="1099"/>
      <c r="BH76" s="1100"/>
      <c r="BI76" s="1100" t="str">
        <f t="shared" si="0"/>
        <v>Добавить группу потребителей</v>
      </c>
      <c r="BJ76" s="1100"/>
      <c r="BK76" s="1100"/>
      <c r="BL76" s="1100"/>
      <c r="BM76" s="1099"/>
      <c r="BN76" s="1099"/>
      <c r="BO76" s="1099"/>
      <c r="BP76" s="1099"/>
      <c r="BQ76" s="1099"/>
      <c r="BR76" s="1099"/>
      <c r="BS76" s="1099"/>
    </row>
    <row r="77" spans="1:71" s="1074" customFormat="1" ht="15" customHeight="1">
      <c r="A77" s="1325"/>
      <c r="B77" s="1325"/>
      <c r="C77" s="1325"/>
      <c r="D77" s="1325"/>
      <c r="E77" s="1029" t="s">
        <v>252</v>
      </c>
      <c r="F77" s="1183"/>
      <c r="G77" s="1183"/>
      <c r="H77" s="1183"/>
      <c r="I77" s="927"/>
      <c r="J77" s="1011"/>
      <c r="K77" s="911"/>
      <c r="L77" s="654"/>
      <c r="M77" s="949" t="s">
        <v>11</v>
      </c>
      <c r="N77" s="954"/>
      <c r="O77" s="954"/>
      <c r="P77" s="954"/>
      <c r="Q77" s="954"/>
      <c r="R77" s="954"/>
      <c r="S77" s="954"/>
      <c r="T77" s="954"/>
      <c r="U77" s="953"/>
      <c r="V77" s="954"/>
      <c r="W77" s="954"/>
      <c r="X77" s="954"/>
      <c r="Y77" s="954"/>
      <c r="Z77" s="954"/>
      <c r="AA77" s="954"/>
      <c r="AB77" s="953"/>
      <c r="AC77" s="954"/>
      <c r="AD77" s="954"/>
      <c r="AE77" s="954"/>
      <c r="AF77" s="954"/>
      <c r="AG77" s="954"/>
      <c r="AH77" s="954"/>
      <c r="AI77" s="953"/>
      <c r="AJ77" s="954"/>
      <c r="AK77" s="954"/>
      <c r="AL77" s="954"/>
      <c r="AM77" s="954"/>
      <c r="AN77" s="954"/>
      <c r="AO77" s="954"/>
      <c r="AP77" s="953"/>
      <c r="AQ77" s="954"/>
      <c r="AR77" s="954"/>
      <c r="AS77" s="954"/>
      <c r="AT77" s="954"/>
      <c r="AU77" s="954"/>
      <c r="AV77" s="954"/>
      <c r="AW77" s="953"/>
      <c r="AX77" s="954"/>
      <c r="AY77" s="954"/>
      <c r="AZ77" s="954"/>
      <c r="BA77" s="954"/>
      <c r="BB77" s="954"/>
      <c r="BC77" s="954"/>
      <c r="BD77" s="953"/>
      <c r="BE77" s="954"/>
      <c r="BF77" s="634"/>
      <c r="BG77" s="1099"/>
      <c r="BH77" s="1100"/>
      <c r="BI77" s="1100" t="str">
        <f t="shared" si="0"/>
        <v>Добавить схему подключения</v>
      </c>
      <c r="BJ77" s="1100"/>
      <c r="BK77" s="1100"/>
      <c r="BL77" s="1100"/>
      <c r="BM77" s="1099"/>
      <c r="BN77" s="1099"/>
      <c r="BO77" s="1099"/>
      <c r="BP77" s="1099"/>
      <c r="BQ77" s="1099"/>
      <c r="BR77" s="1099"/>
      <c r="BS77" s="1099"/>
    </row>
    <row r="78" spans="1:71" s="1074" customFormat="1" ht="22.5">
      <c r="A78" s="1325">
        <v>5</v>
      </c>
      <c r="B78" s="1026"/>
      <c r="C78" s="1026"/>
      <c r="D78" s="1026"/>
      <c r="E78" s="1027" t="s">
        <v>252</v>
      </c>
      <c r="F78" s="1183"/>
      <c r="G78" s="1183"/>
      <c r="H78" s="1183"/>
      <c r="I78" s="1104"/>
      <c r="J78" s="927"/>
      <c r="K78" s="911"/>
      <c r="L78" s="1185">
        <f>mergeValue(A78)</f>
        <v>5</v>
      </c>
      <c r="M78" s="610" t="s">
        <v>19</v>
      </c>
      <c r="N78" s="615"/>
      <c r="O78" s="1333" t="str">
        <f>IF('Перечень тарифов'!J37="","","" &amp; 'Перечень тарифов'!J37 &amp; "")</f>
        <v>Тепловая энергия с.п. Верхнеказымский</v>
      </c>
      <c r="P78" s="1334"/>
      <c r="Q78" s="1334"/>
      <c r="R78" s="1334"/>
      <c r="S78" s="1334"/>
      <c r="T78" s="1334"/>
      <c r="U78" s="1334"/>
      <c r="V78" s="1334"/>
      <c r="W78" s="1334"/>
      <c r="X78" s="1334"/>
      <c r="Y78" s="1334"/>
      <c r="Z78" s="1334"/>
      <c r="AA78" s="1334"/>
      <c r="AB78" s="1334"/>
      <c r="AC78" s="1334"/>
      <c r="AD78" s="1334"/>
      <c r="AE78" s="1334"/>
      <c r="AF78" s="1334"/>
      <c r="AG78" s="1334"/>
      <c r="AH78" s="1334"/>
      <c r="AI78" s="1334"/>
      <c r="AJ78" s="1334"/>
      <c r="AK78" s="1334"/>
      <c r="AL78" s="1334"/>
      <c r="AM78" s="1334"/>
      <c r="AN78" s="1334"/>
      <c r="AO78" s="1334"/>
      <c r="AP78" s="1334"/>
      <c r="AQ78" s="1334"/>
      <c r="AR78" s="1334"/>
      <c r="AS78" s="1334"/>
      <c r="AT78" s="1334"/>
      <c r="AU78" s="1334"/>
      <c r="AV78" s="1334"/>
      <c r="AW78" s="1334"/>
      <c r="AX78" s="1334"/>
      <c r="AY78" s="1334"/>
      <c r="AZ78" s="1334"/>
      <c r="BA78" s="1334"/>
      <c r="BB78" s="1334"/>
      <c r="BC78" s="1334"/>
      <c r="BD78" s="1334"/>
      <c r="BE78" s="1335"/>
      <c r="BF78" s="1129" t="s">
        <v>717</v>
      </c>
      <c r="BG78" s="1099"/>
      <c r="BH78" s="1100"/>
      <c r="BI78" s="1100" t="str">
        <f t="shared" si="0"/>
        <v>Наименование тарифа</v>
      </c>
      <c r="BJ78" s="1100"/>
      <c r="BK78" s="1100"/>
      <c r="BL78" s="1100"/>
      <c r="BM78" s="1099"/>
      <c r="BN78" s="1099"/>
      <c r="BO78" s="1099"/>
      <c r="BP78" s="1099"/>
      <c r="BQ78" s="1099"/>
      <c r="BR78" s="1099"/>
      <c r="BS78" s="1099"/>
    </row>
    <row r="79" spans="1:71" s="1074" customFormat="1" hidden="1">
      <c r="A79" s="1325"/>
      <c r="B79" s="1325">
        <v>1</v>
      </c>
      <c r="C79" s="1026"/>
      <c r="D79" s="1026"/>
      <c r="E79" s="1183"/>
      <c r="F79" s="1183"/>
      <c r="G79" s="1183"/>
      <c r="H79" s="1183"/>
      <c r="I79" s="1179"/>
      <c r="J79" s="902"/>
      <c r="K79" s="905"/>
      <c r="L79" s="1185" t="str">
        <f>mergeValue(A79) &amp;"."&amp; mergeValue(B79)</f>
        <v>5.1</v>
      </c>
      <c r="M79" s="658"/>
      <c r="N79" s="615"/>
      <c r="O79" s="1333"/>
      <c r="P79" s="1334"/>
      <c r="Q79" s="1334"/>
      <c r="R79" s="1334"/>
      <c r="S79" s="1334"/>
      <c r="T79" s="1334"/>
      <c r="U79" s="1334"/>
      <c r="V79" s="1334"/>
      <c r="W79" s="1334"/>
      <c r="X79" s="1334"/>
      <c r="Y79" s="1334"/>
      <c r="Z79" s="1334"/>
      <c r="AA79" s="1334"/>
      <c r="AB79" s="1334"/>
      <c r="AC79" s="1334"/>
      <c r="AD79" s="1334"/>
      <c r="AE79" s="1334"/>
      <c r="AF79" s="1334"/>
      <c r="AG79" s="1334"/>
      <c r="AH79" s="1334"/>
      <c r="AI79" s="1334"/>
      <c r="AJ79" s="1334"/>
      <c r="AK79" s="1334"/>
      <c r="AL79" s="1334"/>
      <c r="AM79" s="1334"/>
      <c r="AN79" s="1334"/>
      <c r="AO79" s="1334"/>
      <c r="AP79" s="1334"/>
      <c r="AQ79" s="1334"/>
      <c r="AR79" s="1334"/>
      <c r="AS79" s="1334"/>
      <c r="AT79" s="1334"/>
      <c r="AU79" s="1334"/>
      <c r="AV79" s="1334"/>
      <c r="AW79" s="1334"/>
      <c r="AX79" s="1334"/>
      <c r="AY79" s="1334"/>
      <c r="AZ79" s="1334"/>
      <c r="BA79" s="1334"/>
      <c r="BB79" s="1334"/>
      <c r="BC79" s="1334"/>
      <c r="BD79" s="1334"/>
      <c r="BE79" s="1335"/>
      <c r="BF79" s="1129"/>
      <c r="BG79" s="1099"/>
      <c r="BH79" s="1100"/>
      <c r="BI79" s="1100" t="str">
        <f t="shared" si="0"/>
        <v/>
      </c>
      <c r="BJ79" s="1100"/>
      <c r="BK79" s="1100"/>
      <c r="BL79" s="1100"/>
      <c r="BM79" s="1099"/>
      <c r="BN79" s="1099"/>
      <c r="BO79" s="1099"/>
      <c r="BP79" s="1099"/>
      <c r="BQ79" s="1099"/>
      <c r="BR79" s="1099"/>
      <c r="BS79" s="1099"/>
    </row>
    <row r="80" spans="1:71" s="1074" customFormat="1" hidden="1">
      <c r="A80" s="1325"/>
      <c r="B80" s="1325"/>
      <c r="C80" s="1325">
        <v>1</v>
      </c>
      <c r="D80" s="1026"/>
      <c r="E80" s="1183"/>
      <c r="F80" s="1183"/>
      <c r="G80" s="1183"/>
      <c r="H80" s="1183"/>
      <c r="I80" s="910"/>
      <c r="J80" s="902"/>
      <c r="K80" s="905"/>
      <c r="L80" s="1185" t="str">
        <f>mergeValue(A80) &amp;"."&amp; mergeValue(B80)&amp;"."&amp; mergeValue(C80)</f>
        <v>5.1.1</v>
      </c>
      <c r="M80" s="659"/>
      <c r="N80" s="615"/>
      <c r="O80" s="1333"/>
      <c r="P80" s="1334"/>
      <c r="Q80" s="1334"/>
      <c r="R80" s="1334"/>
      <c r="S80" s="1334"/>
      <c r="T80" s="1334"/>
      <c r="U80" s="1334"/>
      <c r="V80" s="1334"/>
      <c r="W80" s="1334"/>
      <c r="X80" s="1334"/>
      <c r="Y80" s="1334"/>
      <c r="Z80" s="1334"/>
      <c r="AA80" s="1334"/>
      <c r="AB80" s="1334"/>
      <c r="AC80" s="1334"/>
      <c r="AD80" s="1334"/>
      <c r="AE80" s="1334"/>
      <c r="AF80" s="1334"/>
      <c r="AG80" s="1334"/>
      <c r="AH80" s="1334"/>
      <c r="AI80" s="1334"/>
      <c r="AJ80" s="1334"/>
      <c r="AK80" s="1334"/>
      <c r="AL80" s="1334"/>
      <c r="AM80" s="1334"/>
      <c r="AN80" s="1334"/>
      <c r="AO80" s="1334"/>
      <c r="AP80" s="1334"/>
      <c r="AQ80" s="1334"/>
      <c r="AR80" s="1334"/>
      <c r="AS80" s="1334"/>
      <c r="AT80" s="1334"/>
      <c r="AU80" s="1334"/>
      <c r="AV80" s="1334"/>
      <c r="AW80" s="1334"/>
      <c r="AX80" s="1334"/>
      <c r="AY80" s="1334"/>
      <c r="AZ80" s="1334"/>
      <c r="BA80" s="1334"/>
      <c r="BB80" s="1334"/>
      <c r="BC80" s="1334"/>
      <c r="BD80" s="1334"/>
      <c r="BE80" s="1335"/>
      <c r="BF80" s="1129"/>
      <c r="BG80" s="1099"/>
      <c r="BH80" s="1100"/>
      <c r="BI80" s="1100" t="str">
        <f t="shared" si="0"/>
        <v/>
      </c>
      <c r="BJ80" s="1100"/>
      <c r="BK80" s="1100"/>
      <c r="BL80" s="1100"/>
      <c r="BM80" s="1099"/>
      <c r="BN80" s="1099"/>
      <c r="BO80" s="1099"/>
      <c r="BP80" s="1099"/>
      <c r="BQ80" s="1099"/>
      <c r="BR80" s="1099"/>
      <c r="BS80" s="1099"/>
    </row>
    <row r="81" spans="1:71" s="1074" customFormat="1" hidden="1">
      <c r="A81" s="1325"/>
      <c r="B81" s="1325"/>
      <c r="C81" s="1325"/>
      <c r="D81" s="1325">
        <v>1</v>
      </c>
      <c r="E81" s="1183"/>
      <c r="F81" s="1183"/>
      <c r="G81" s="1183"/>
      <c r="H81" s="1183"/>
      <c r="I81" s="910"/>
      <c r="J81" s="902"/>
      <c r="K81" s="905"/>
      <c r="L81" s="1185" t="str">
        <f>mergeValue(A81) &amp;"."&amp; mergeValue(B81)&amp;"."&amp; mergeValue(C81)&amp;"."&amp; mergeValue(D81)</f>
        <v>5.1.1.1</v>
      </c>
      <c r="M81" s="660"/>
      <c r="N81" s="615"/>
      <c r="O81" s="1333"/>
      <c r="P81" s="1334"/>
      <c r="Q81" s="1334"/>
      <c r="R81" s="1334"/>
      <c r="S81" s="1334"/>
      <c r="T81" s="1334"/>
      <c r="U81" s="1334"/>
      <c r="V81" s="1334"/>
      <c r="W81" s="1334"/>
      <c r="X81" s="1334"/>
      <c r="Y81" s="1334"/>
      <c r="Z81" s="1334"/>
      <c r="AA81" s="1334"/>
      <c r="AB81" s="1334"/>
      <c r="AC81" s="1334"/>
      <c r="AD81" s="1334"/>
      <c r="AE81" s="1334"/>
      <c r="AF81" s="1334"/>
      <c r="AG81" s="1334"/>
      <c r="AH81" s="1334"/>
      <c r="AI81" s="1334"/>
      <c r="AJ81" s="1334"/>
      <c r="AK81" s="1334"/>
      <c r="AL81" s="1334"/>
      <c r="AM81" s="1334"/>
      <c r="AN81" s="1334"/>
      <c r="AO81" s="1334"/>
      <c r="AP81" s="1334"/>
      <c r="AQ81" s="1334"/>
      <c r="AR81" s="1334"/>
      <c r="AS81" s="1334"/>
      <c r="AT81" s="1334"/>
      <c r="AU81" s="1334"/>
      <c r="AV81" s="1334"/>
      <c r="AW81" s="1334"/>
      <c r="AX81" s="1334"/>
      <c r="AY81" s="1334"/>
      <c r="AZ81" s="1334"/>
      <c r="BA81" s="1334"/>
      <c r="BB81" s="1334"/>
      <c r="BC81" s="1334"/>
      <c r="BD81" s="1334"/>
      <c r="BE81" s="1335"/>
      <c r="BF81" s="1129"/>
      <c r="BG81" s="1099"/>
      <c r="BH81" s="1100"/>
      <c r="BI81" s="1100" t="str">
        <f t="shared" si="0"/>
        <v/>
      </c>
      <c r="BJ81" s="1100"/>
      <c r="BK81" s="1100"/>
      <c r="BL81" s="1100"/>
      <c r="BM81" s="1099"/>
      <c r="BN81" s="1099"/>
      <c r="BO81" s="1099"/>
      <c r="BP81" s="1099"/>
      <c r="BQ81" s="1099"/>
      <c r="BR81" s="1099"/>
      <c r="BS81" s="1099"/>
    </row>
    <row r="82" spans="1:71" s="1074" customFormat="1" ht="78.75">
      <c r="A82" s="1325"/>
      <c r="B82" s="1325"/>
      <c r="C82" s="1325"/>
      <c r="D82" s="1325"/>
      <c r="E82" s="1325">
        <v>1</v>
      </c>
      <c r="F82" s="1183"/>
      <c r="G82" s="1183"/>
      <c r="H82" s="1026">
        <v>1</v>
      </c>
      <c r="I82" s="1325">
        <v>1</v>
      </c>
      <c r="J82" s="1183"/>
      <c r="K82" s="913"/>
      <c r="L82" s="1185" t="str">
        <f>mergeValue(A82) &amp;"."&amp; mergeValue(B82)&amp;"."&amp; mergeValue(C82)&amp;"."&amp; mergeValue(D82)&amp;"."&amp; mergeValue(E82)</f>
        <v>5.1.1.1.1</v>
      </c>
      <c r="M82" s="524" t="s">
        <v>8</v>
      </c>
      <c r="N82" s="615"/>
      <c r="O82" s="1328" t="s">
        <v>3</v>
      </c>
      <c r="P82" s="1329"/>
      <c r="Q82" s="1329"/>
      <c r="R82" s="1329"/>
      <c r="S82" s="1329"/>
      <c r="T82" s="1329"/>
      <c r="U82" s="1329"/>
      <c r="V82" s="1329"/>
      <c r="W82" s="1329"/>
      <c r="X82" s="1329"/>
      <c r="Y82" s="1329"/>
      <c r="Z82" s="1329"/>
      <c r="AA82" s="1329"/>
      <c r="AB82" s="1329"/>
      <c r="AC82" s="1329"/>
      <c r="AD82" s="1329"/>
      <c r="AE82" s="1329"/>
      <c r="AF82" s="1329"/>
      <c r="AG82" s="1329"/>
      <c r="AH82" s="1329"/>
      <c r="AI82" s="1329"/>
      <c r="AJ82" s="1329"/>
      <c r="AK82" s="1329"/>
      <c r="AL82" s="1329"/>
      <c r="AM82" s="1329"/>
      <c r="AN82" s="1329"/>
      <c r="AO82" s="1329"/>
      <c r="AP82" s="1329"/>
      <c r="AQ82" s="1329"/>
      <c r="AR82" s="1329"/>
      <c r="AS82" s="1329"/>
      <c r="AT82" s="1329"/>
      <c r="AU82" s="1329"/>
      <c r="AV82" s="1329"/>
      <c r="AW82" s="1329"/>
      <c r="AX82" s="1329"/>
      <c r="AY82" s="1329"/>
      <c r="AZ82" s="1329"/>
      <c r="BA82" s="1329"/>
      <c r="BB82" s="1329"/>
      <c r="BC82" s="1329"/>
      <c r="BD82" s="1329"/>
      <c r="BE82" s="1330"/>
      <c r="BF82" s="1129" t="s">
        <v>718</v>
      </c>
      <c r="BG82" s="1099"/>
      <c r="BH82" s="1100"/>
      <c r="BI82" s="1100" t="str">
        <f t="shared" si="0"/>
        <v>Схема подключения теплопотребляющей установки к коллектору источника тепловой энергии</v>
      </c>
      <c r="BJ82" s="1100"/>
      <c r="BK82" s="1100"/>
      <c r="BL82" s="1100"/>
      <c r="BM82" s="1099"/>
      <c r="BN82" s="1099"/>
      <c r="BO82" s="1099"/>
      <c r="BP82" s="1099"/>
      <c r="BQ82" s="1099"/>
      <c r="BR82" s="1099"/>
      <c r="BS82" s="1099"/>
    </row>
    <row r="83" spans="1:71" s="1074" customFormat="1" ht="33.75">
      <c r="A83" s="1325"/>
      <c r="B83" s="1325"/>
      <c r="C83" s="1325"/>
      <c r="D83" s="1325"/>
      <c r="E83" s="1325"/>
      <c r="F83" s="1325">
        <v>1</v>
      </c>
      <c r="G83" s="1026"/>
      <c r="H83" s="1026"/>
      <c r="I83" s="1325"/>
      <c r="J83" s="1325">
        <v>1</v>
      </c>
      <c r="K83" s="914"/>
      <c r="L83" s="1185" t="str">
        <f>mergeValue(A83) &amp;"."&amp; mergeValue(B83)&amp;"."&amp; mergeValue(C83)&amp;"."&amp; mergeValue(D83)&amp;"."&amp; mergeValue(E83)&amp;"."&amp; mergeValue(F83)</f>
        <v>5.1.1.1.1.1</v>
      </c>
      <c r="M83" s="525" t="s">
        <v>9</v>
      </c>
      <c r="N83" s="615"/>
      <c r="O83" s="1328" t="s">
        <v>303</v>
      </c>
      <c r="P83" s="1329"/>
      <c r="Q83" s="1329"/>
      <c r="R83" s="1329"/>
      <c r="S83" s="1329"/>
      <c r="T83" s="1329"/>
      <c r="U83" s="1329"/>
      <c r="V83" s="1329"/>
      <c r="W83" s="1329"/>
      <c r="X83" s="1329"/>
      <c r="Y83" s="1329"/>
      <c r="Z83" s="1329"/>
      <c r="AA83" s="1329"/>
      <c r="AB83" s="1329"/>
      <c r="AC83" s="1329"/>
      <c r="AD83" s="1329"/>
      <c r="AE83" s="1329"/>
      <c r="AF83" s="1329"/>
      <c r="AG83" s="1329"/>
      <c r="AH83" s="1329"/>
      <c r="AI83" s="1329"/>
      <c r="AJ83" s="1329"/>
      <c r="AK83" s="1329"/>
      <c r="AL83" s="1329"/>
      <c r="AM83" s="1329"/>
      <c r="AN83" s="1329"/>
      <c r="AO83" s="1329"/>
      <c r="AP83" s="1329"/>
      <c r="AQ83" s="1329"/>
      <c r="AR83" s="1329"/>
      <c r="AS83" s="1329"/>
      <c r="AT83" s="1329"/>
      <c r="AU83" s="1329"/>
      <c r="AV83" s="1329"/>
      <c r="AW83" s="1329"/>
      <c r="AX83" s="1329"/>
      <c r="AY83" s="1329"/>
      <c r="AZ83" s="1329"/>
      <c r="BA83" s="1329"/>
      <c r="BB83" s="1329"/>
      <c r="BC83" s="1329"/>
      <c r="BD83" s="1329"/>
      <c r="BE83" s="1330"/>
      <c r="BF83" s="1129" t="s">
        <v>719</v>
      </c>
      <c r="BG83" s="1099"/>
      <c r="BH83" s="1100"/>
      <c r="BI83" s="1100" t="str">
        <f t="shared" si="0"/>
        <v>Группа потребителей</v>
      </c>
      <c r="BJ83" s="1100"/>
      <c r="BK83" s="1100"/>
      <c r="BL83" s="1100"/>
      <c r="BM83" s="1099"/>
      <c r="BN83" s="1099"/>
      <c r="BO83" s="1099"/>
      <c r="BP83" s="1099"/>
      <c r="BQ83" s="1099"/>
      <c r="BR83" s="1099"/>
      <c r="BS83" s="1099"/>
    </row>
    <row r="84" spans="1:71" s="1074" customFormat="1" ht="122.1" customHeight="1">
      <c r="A84" s="1325"/>
      <c r="B84" s="1325"/>
      <c r="C84" s="1325"/>
      <c r="D84" s="1325"/>
      <c r="E84" s="1325"/>
      <c r="F84" s="1325"/>
      <c r="G84" s="1026">
        <v>1</v>
      </c>
      <c r="H84" s="1026"/>
      <c r="I84" s="1325"/>
      <c r="J84" s="1325"/>
      <c r="K84" s="914">
        <v>1</v>
      </c>
      <c r="L84" s="1185" t="str">
        <f>mergeValue(A84) &amp;"."&amp; mergeValue(B84)&amp;"."&amp; mergeValue(C84)&amp;"."&amp; mergeValue(D84)&amp;"."&amp; mergeValue(E84)&amp;"."&amp; mergeValue(F84)&amp;"."&amp; mergeValue(G84)</f>
        <v>5.1.1.1.1.1.1</v>
      </c>
      <c r="M84" s="1088" t="s">
        <v>604</v>
      </c>
      <c r="N84" s="615"/>
      <c r="O84" s="649">
        <v>6090.36</v>
      </c>
      <c r="P84" s="726"/>
      <c r="Q84" s="1040"/>
      <c r="R84" s="1320" t="s">
        <v>996</v>
      </c>
      <c r="S84" s="1321" t="s">
        <v>83</v>
      </c>
      <c r="T84" s="1320" t="s">
        <v>1687</v>
      </c>
      <c r="U84" s="1321" t="s">
        <v>83</v>
      </c>
      <c r="V84" s="649">
        <v>6376.61</v>
      </c>
      <c r="W84" s="726"/>
      <c r="X84" s="1040"/>
      <c r="Y84" s="1320" t="s">
        <v>1689</v>
      </c>
      <c r="Z84" s="1321" t="s">
        <v>83</v>
      </c>
      <c r="AA84" s="1320" t="s">
        <v>1690</v>
      </c>
      <c r="AB84" s="1321" t="s">
        <v>83</v>
      </c>
      <c r="AC84" s="649">
        <v>6356.09</v>
      </c>
      <c r="AD84" s="726"/>
      <c r="AE84" s="1040"/>
      <c r="AF84" s="1320" t="s">
        <v>1691</v>
      </c>
      <c r="AG84" s="1321" t="s">
        <v>83</v>
      </c>
      <c r="AH84" s="1320" t="s">
        <v>1692</v>
      </c>
      <c r="AI84" s="1321" t="s">
        <v>83</v>
      </c>
      <c r="AJ84" s="649">
        <v>6610.33</v>
      </c>
      <c r="AK84" s="726"/>
      <c r="AL84" s="1040"/>
      <c r="AM84" s="1320" t="s">
        <v>1693</v>
      </c>
      <c r="AN84" s="1321" t="s">
        <v>83</v>
      </c>
      <c r="AO84" s="1320" t="s">
        <v>1694</v>
      </c>
      <c r="AP84" s="1321" t="s">
        <v>83</v>
      </c>
      <c r="AQ84" s="649">
        <v>6619.28</v>
      </c>
      <c r="AR84" s="726"/>
      <c r="AS84" s="1040"/>
      <c r="AT84" s="1320" t="s">
        <v>1695</v>
      </c>
      <c r="AU84" s="1321" t="s">
        <v>83</v>
      </c>
      <c r="AV84" s="1320" t="s">
        <v>1696</v>
      </c>
      <c r="AW84" s="1321" t="s">
        <v>83</v>
      </c>
      <c r="AX84" s="649">
        <v>6884.05</v>
      </c>
      <c r="AY84" s="726"/>
      <c r="AZ84" s="1040"/>
      <c r="BA84" s="1320" t="s">
        <v>1697</v>
      </c>
      <c r="BB84" s="1321" t="s">
        <v>83</v>
      </c>
      <c r="BC84" s="1320" t="s">
        <v>997</v>
      </c>
      <c r="BD84" s="1321" t="s">
        <v>84</v>
      </c>
      <c r="BE84" s="726"/>
      <c r="BF84" s="1295" t="s">
        <v>720</v>
      </c>
      <c r="BG84" s="1099" t="str">
        <f>strCheckDate(O85:BE85)</f>
        <v/>
      </c>
      <c r="BH84" s="1100"/>
      <c r="BI84" s="1100" t="str">
        <f t="shared" si="0"/>
        <v>вода</v>
      </c>
      <c r="BJ84" s="1100"/>
      <c r="BK84" s="1100"/>
      <c r="BL84" s="1100"/>
      <c r="BM84" s="1099"/>
      <c r="BN84" s="1099"/>
      <c r="BO84" s="1099"/>
      <c r="BP84" s="1099"/>
      <c r="BQ84" s="1099"/>
      <c r="BR84" s="1099"/>
      <c r="BS84" s="1099"/>
    </row>
    <row r="85" spans="1:71" s="1074" customFormat="1" ht="11.25" hidden="1" customHeight="1">
      <c r="A85" s="1325"/>
      <c r="B85" s="1325"/>
      <c r="C85" s="1325"/>
      <c r="D85" s="1325"/>
      <c r="E85" s="1325"/>
      <c r="F85" s="1325"/>
      <c r="G85" s="1026"/>
      <c r="H85" s="1026"/>
      <c r="I85" s="1325"/>
      <c r="J85" s="1325"/>
      <c r="K85" s="914"/>
      <c r="L85" s="1107"/>
      <c r="M85" s="615"/>
      <c r="N85" s="615"/>
      <c r="O85" s="726"/>
      <c r="P85" s="726"/>
      <c r="Q85" s="732" t="str">
        <f>R84 &amp; "-" &amp; T84</f>
        <v>01.01.2024-30.06.2024</v>
      </c>
      <c r="R85" s="1320"/>
      <c r="S85" s="1321"/>
      <c r="T85" s="1320"/>
      <c r="U85" s="1321"/>
      <c r="V85" s="726"/>
      <c r="W85" s="726"/>
      <c r="X85" s="732" t="str">
        <f>Y84 &amp; "-" &amp; AA84</f>
        <v>01.07.2024-31.12.2024</v>
      </c>
      <c r="Y85" s="1320"/>
      <c r="Z85" s="1321"/>
      <c r="AA85" s="1320"/>
      <c r="AB85" s="1321"/>
      <c r="AC85" s="726"/>
      <c r="AD85" s="726"/>
      <c r="AE85" s="732" t="str">
        <f>AF84 &amp; "-" &amp; AH84</f>
        <v>01.01.2025-30.06.2025</v>
      </c>
      <c r="AF85" s="1320"/>
      <c r="AG85" s="1321"/>
      <c r="AH85" s="1320"/>
      <c r="AI85" s="1321"/>
      <c r="AJ85" s="726"/>
      <c r="AK85" s="726"/>
      <c r="AL85" s="732" t="str">
        <f>AM84 &amp; "-" &amp; AO84</f>
        <v>01.07.2025-31.12.2025</v>
      </c>
      <c r="AM85" s="1320"/>
      <c r="AN85" s="1321"/>
      <c r="AO85" s="1320"/>
      <c r="AP85" s="1321"/>
      <c r="AQ85" s="726"/>
      <c r="AR85" s="726"/>
      <c r="AS85" s="732" t="str">
        <f>AT84 &amp; "-" &amp; AV84</f>
        <v>01.01.2026-30.06.2026</v>
      </c>
      <c r="AT85" s="1320"/>
      <c r="AU85" s="1321"/>
      <c r="AV85" s="1320"/>
      <c r="AW85" s="1321"/>
      <c r="AX85" s="726"/>
      <c r="AY85" s="726"/>
      <c r="AZ85" s="732" t="str">
        <f>BA84 &amp; "-" &amp; BC84</f>
        <v>01.07.2026-31.12.2026</v>
      </c>
      <c r="BA85" s="1320"/>
      <c r="BB85" s="1321"/>
      <c r="BC85" s="1320"/>
      <c r="BD85" s="1321"/>
      <c r="BE85" s="726"/>
      <c r="BF85" s="1296"/>
      <c r="BG85" s="1099"/>
      <c r="BH85" s="1100"/>
      <c r="BI85" s="1100" t="str">
        <f t="shared" si="0"/>
        <v/>
      </c>
      <c r="BJ85" s="1100"/>
      <c r="BK85" s="1100"/>
      <c r="BL85" s="1100"/>
      <c r="BM85" s="1099"/>
      <c r="BN85" s="1099"/>
      <c r="BO85" s="1099"/>
      <c r="BP85" s="1099"/>
      <c r="BQ85" s="1099"/>
      <c r="BR85" s="1099"/>
      <c r="BS85" s="1099"/>
    </row>
    <row r="86" spans="1:71" s="1074" customFormat="1" ht="15" customHeight="1">
      <c r="A86" s="1325"/>
      <c r="B86" s="1325"/>
      <c r="C86" s="1325"/>
      <c r="D86" s="1325"/>
      <c r="E86" s="1325"/>
      <c r="F86" s="1325"/>
      <c r="G86" s="1183"/>
      <c r="H86" s="1026"/>
      <c r="I86" s="1325"/>
      <c r="J86" s="1325"/>
      <c r="K86" s="913"/>
      <c r="L86" s="654"/>
      <c r="M86" s="527" t="s">
        <v>24</v>
      </c>
      <c r="N86" s="954"/>
      <c r="O86" s="954"/>
      <c r="P86" s="954"/>
      <c r="Q86" s="954"/>
      <c r="R86" s="954"/>
      <c r="S86" s="954"/>
      <c r="T86" s="954"/>
      <c r="U86" s="954"/>
      <c r="V86" s="954"/>
      <c r="W86" s="954"/>
      <c r="X86" s="954"/>
      <c r="Y86" s="954"/>
      <c r="Z86" s="954"/>
      <c r="AA86" s="954"/>
      <c r="AB86" s="954"/>
      <c r="AC86" s="954"/>
      <c r="AD86" s="954"/>
      <c r="AE86" s="954"/>
      <c r="AF86" s="954"/>
      <c r="AG86" s="954"/>
      <c r="AH86" s="954"/>
      <c r="AI86" s="954"/>
      <c r="AJ86" s="954"/>
      <c r="AK86" s="954"/>
      <c r="AL86" s="954"/>
      <c r="AM86" s="954"/>
      <c r="AN86" s="954"/>
      <c r="AO86" s="954"/>
      <c r="AP86" s="954"/>
      <c r="AQ86" s="954"/>
      <c r="AR86" s="954"/>
      <c r="AS86" s="954"/>
      <c r="AT86" s="954"/>
      <c r="AU86" s="954"/>
      <c r="AV86" s="954"/>
      <c r="AW86" s="954"/>
      <c r="AX86" s="954"/>
      <c r="AY86" s="954"/>
      <c r="AZ86" s="954"/>
      <c r="BA86" s="954"/>
      <c r="BB86" s="954"/>
      <c r="BC86" s="954"/>
      <c r="BD86" s="954"/>
      <c r="BE86" s="725"/>
      <c r="BF86" s="1297"/>
      <c r="BG86" s="1099"/>
      <c r="BH86" s="1100"/>
      <c r="BI86" s="1100" t="str">
        <f t="shared" ref="BI86:BI92" si="1">IF(M86="","",M86 )</f>
        <v>Добавить вид теплоносителя (параметры теплоносителя)</v>
      </c>
      <c r="BJ86" s="1100"/>
      <c r="BK86" s="1100"/>
      <c r="BL86" s="1100"/>
      <c r="BM86" s="1099"/>
      <c r="BN86" s="1099"/>
      <c r="BO86" s="1099"/>
      <c r="BP86" s="1099"/>
      <c r="BQ86" s="1099"/>
      <c r="BR86" s="1099"/>
      <c r="BS86" s="1099"/>
    </row>
    <row r="87" spans="1:71" s="1074" customFormat="1" ht="33.75">
      <c r="A87" s="1325"/>
      <c r="B87" s="1325"/>
      <c r="C87" s="1325"/>
      <c r="D87" s="1325"/>
      <c r="E87" s="1325"/>
      <c r="F87" s="1325">
        <v>2</v>
      </c>
      <c r="G87" s="1026"/>
      <c r="H87" s="1026"/>
      <c r="I87" s="1325"/>
      <c r="J87" s="1332" t="s">
        <v>1688</v>
      </c>
      <c r="K87" s="914"/>
      <c r="L87" s="1206" t="str">
        <f>mergeValue(A87) &amp;"."&amp; mergeValue(B87)&amp;"."&amp; mergeValue(C87)&amp;"."&amp; mergeValue(D87)&amp;"."&amp; mergeValue(E87)&amp;"."&amp; mergeValue(F87)</f>
        <v>5.1.1.1.1.2</v>
      </c>
      <c r="M87" s="525" t="s">
        <v>9</v>
      </c>
      <c r="N87" s="615"/>
      <c r="O87" s="1328" t="s">
        <v>767</v>
      </c>
      <c r="P87" s="1329"/>
      <c r="Q87" s="1329"/>
      <c r="R87" s="1329"/>
      <c r="S87" s="1329"/>
      <c r="T87" s="1329"/>
      <c r="U87" s="1329"/>
      <c r="V87" s="1329"/>
      <c r="W87" s="1329"/>
      <c r="X87" s="1329"/>
      <c r="Y87" s="1329"/>
      <c r="Z87" s="1329"/>
      <c r="AA87" s="1329"/>
      <c r="AB87" s="1329"/>
      <c r="AC87" s="1329"/>
      <c r="AD87" s="1329"/>
      <c r="AE87" s="1329"/>
      <c r="AF87" s="1329"/>
      <c r="AG87" s="1329"/>
      <c r="AH87" s="1329"/>
      <c r="AI87" s="1329"/>
      <c r="AJ87" s="1329"/>
      <c r="AK87" s="1329"/>
      <c r="AL87" s="1329"/>
      <c r="AM87" s="1329"/>
      <c r="AN87" s="1329"/>
      <c r="AO87" s="1329"/>
      <c r="AP87" s="1329"/>
      <c r="AQ87" s="1329"/>
      <c r="AR87" s="1329"/>
      <c r="AS87" s="1329"/>
      <c r="AT87" s="1329"/>
      <c r="AU87" s="1329"/>
      <c r="AV87" s="1329"/>
      <c r="AW87" s="1329"/>
      <c r="AX87" s="1329"/>
      <c r="AY87" s="1329"/>
      <c r="AZ87" s="1329"/>
      <c r="BA87" s="1329"/>
      <c r="BB87" s="1329"/>
      <c r="BC87" s="1329"/>
      <c r="BD87" s="1329"/>
      <c r="BE87" s="1330"/>
      <c r="BF87" s="1129" t="s">
        <v>719</v>
      </c>
      <c r="BG87" s="1099"/>
      <c r="BH87" s="1100"/>
      <c r="BI87" s="1100" t="str">
        <f t="shared" si="1"/>
        <v>Группа потребителей</v>
      </c>
      <c r="BJ87" s="1100"/>
      <c r="BK87" s="1100"/>
      <c r="BL87" s="1100"/>
      <c r="BM87" s="1099"/>
      <c r="BN87" s="1099"/>
      <c r="BO87" s="1099"/>
      <c r="BP87" s="1099"/>
      <c r="BQ87" s="1099"/>
      <c r="BR87" s="1099"/>
      <c r="BS87" s="1099"/>
    </row>
    <row r="88" spans="1:71" s="1074" customFormat="1" ht="122.1" customHeight="1">
      <c r="A88" s="1325"/>
      <c r="B88" s="1325"/>
      <c r="C88" s="1325"/>
      <c r="D88" s="1325"/>
      <c r="E88" s="1325"/>
      <c r="F88" s="1325"/>
      <c r="G88" s="1026">
        <v>1</v>
      </c>
      <c r="H88" s="1026"/>
      <c r="I88" s="1325"/>
      <c r="J88" s="1325"/>
      <c r="K88" s="914">
        <v>1</v>
      </c>
      <c r="L88" s="1206" t="str">
        <f>mergeValue(A88) &amp;"."&amp; mergeValue(B88)&amp;"."&amp; mergeValue(C88)&amp;"."&amp; mergeValue(D88)&amp;"."&amp; mergeValue(E88)&amp;"."&amp; mergeValue(F88)&amp;"."&amp; mergeValue(G88)</f>
        <v>5.1.1.1.1.2.1</v>
      </c>
      <c r="M88" s="1088" t="s">
        <v>604</v>
      </c>
      <c r="N88" s="615"/>
      <c r="O88" s="649">
        <v>7308.43</v>
      </c>
      <c r="P88" s="726"/>
      <c r="Q88" s="1040"/>
      <c r="R88" s="1320" t="s">
        <v>996</v>
      </c>
      <c r="S88" s="1321" t="s">
        <v>83</v>
      </c>
      <c r="T88" s="1320" t="s">
        <v>1687</v>
      </c>
      <c r="U88" s="1321" t="s">
        <v>83</v>
      </c>
      <c r="V88" s="649">
        <v>7651.93</v>
      </c>
      <c r="W88" s="726"/>
      <c r="X88" s="1040"/>
      <c r="Y88" s="1320" t="s">
        <v>1689</v>
      </c>
      <c r="Z88" s="1321" t="s">
        <v>83</v>
      </c>
      <c r="AA88" s="1320" t="s">
        <v>1690</v>
      </c>
      <c r="AB88" s="1321" t="s">
        <v>83</v>
      </c>
      <c r="AC88" s="649">
        <v>7627.31</v>
      </c>
      <c r="AD88" s="726"/>
      <c r="AE88" s="1040"/>
      <c r="AF88" s="1320" t="s">
        <v>1691</v>
      </c>
      <c r="AG88" s="1321" t="s">
        <v>83</v>
      </c>
      <c r="AH88" s="1320" t="s">
        <v>1692</v>
      </c>
      <c r="AI88" s="1321" t="s">
        <v>83</v>
      </c>
      <c r="AJ88" s="649">
        <v>7932.4</v>
      </c>
      <c r="AK88" s="726"/>
      <c r="AL88" s="1040"/>
      <c r="AM88" s="1320" t="s">
        <v>1693</v>
      </c>
      <c r="AN88" s="1321" t="s">
        <v>83</v>
      </c>
      <c r="AO88" s="1320" t="s">
        <v>1694</v>
      </c>
      <c r="AP88" s="1321" t="s">
        <v>83</v>
      </c>
      <c r="AQ88" s="649">
        <v>7943.14</v>
      </c>
      <c r="AR88" s="726"/>
      <c r="AS88" s="1040"/>
      <c r="AT88" s="1320" t="s">
        <v>1695</v>
      </c>
      <c r="AU88" s="1321" t="s">
        <v>83</v>
      </c>
      <c r="AV88" s="1320" t="s">
        <v>1696</v>
      </c>
      <c r="AW88" s="1321" t="s">
        <v>83</v>
      </c>
      <c r="AX88" s="649">
        <v>8260.86</v>
      </c>
      <c r="AY88" s="726"/>
      <c r="AZ88" s="1040"/>
      <c r="BA88" s="1320" t="s">
        <v>1697</v>
      </c>
      <c r="BB88" s="1321" t="s">
        <v>83</v>
      </c>
      <c r="BC88" s="1320" t="s">
        <v>997</v>
      </c>
      <c r="BD88" s="1321" t="s">
        <v>84</v>
      </c>
      <c r="BE88" s="726"/>
      <c r="BF88" s="1295" t="s">
        <v>720</v>
      </c>
      <c r="BG88" s="1099" t="str">
        <f>strCheckDate(O89:BE89)</f>
        <v/>
      </c>
      <c r="BH88" s="1100"/>
      <c r="BI88" s="1100" t="str">
        <f t="shared" si="1"/>
        <v>вода</v>
      </c>
      <c r="BJ88" s="1100"/>
      <c r="BK88" s="1100"/>
      <c r="BL88" s="1100"/>
      <c r="BM88" s="1099"/>
      <c r="BN88" s="1099"/>
      <c r="BO88" s="1099"/>
      <c r="BP88" s="1099"/>
      <c r="BQ88" s="1099"/>
      <c r="BR88" s="1099"/>
      <c r="BS88" s="1099"/>
    </row>
    <row r="89" spans="1:71" s="1074" customFormat="1" ht="11.25" hidden="1" customHeight="1">
      <c r="A89" s="1325"/>
      <c r="B89" s="1325"/>
      <c r="C89" s="1325"/>
      <c r="D89" s="1325"/>
      <c r="E89" s="1325"/>
      <c r="F89" s="1325"/>
      <c r="G89" s="1026"/>
      <c r="H89" s="1026"/>
      <c r="I89" s="1325"/>
      <c r="J89" s="1325"/>
      <c r="K89" s="914"/>
      <c r="L89" s="1107"/>
      <c r="M89" s="615"/>
      <c r="N89" s="615"/>
      <c r="O89" s="726"/>
      <c r="P89" s="726"/>
      <c r="Q89" s="732" t="str">
        <f>R88 &amp; "-" &amp; T88</f>
        <v>01.01.2024-30.06.2024</v>
      </c>
      <c r="R89" s="1320"/>
      <c r="S89" s="1321"/>
      <c r="T89" s="1320"/>
      <c r="U89" s="1321"/>
      <c r="V89" s="726"/>
      <c r="W89" s="726"/>
      <c r="X89" s="732" t="str">
        <f>Y88 &amp; "-" &amp; AA88</f>
        <v>01.07.2024-31.12.2024</v>
      </c>
      <c r="Y89" s="1320"/>
      <c r="Z89" s="1321"/>
      <c r="AA89" s="1320"/>
      <c r="AB89" s="1321"/>
      <c r="AC89" s="726"/>
      <c r="AD89" s="726"/>
      <c r="AE89" s="732" t="str">
        <f>AF88 &amp; "-" &amp; AH88</f>
        <v>01.01.2025-30.06.2025</v>
      </c>
      <c r="AF89" s="1320"/>
      <c r="AG89" s="1321"/>
      <c r="AH89" s="1320"/>
      <c r="AI89" s="1321"/>
      <c r="AJ89" s="726"/>
      <c r="AK89" s="726"/>
      <c r="AL89" s="732" t="str">
        <f>AM88 &amp; "-" &amp; AO88</f>
        <v>01.07.2025-31.12.2025</v>
      </c>
      <c r="AM89" s="1320"/>
      <c r="AN89" s="1321"/>
      <c r="AO89" s="1320"/>
      <c r="AP89" s="1321"/>
      <c r="AQ89" s="726"/>
      <c r="AR89" s="726"/>
      <c r="AS89" s="732" t="str">
        <f>AT88 &amp; "-" &amp; AV88</f>
        <v>01.01.2026-30.06.2026</v>
      </c>
      <c r="AT89" s="1320"/>
      <c r="AU89" s="1321"/>
      <c r="AV89" s="1320"/>
      <c r="AW89" s="1321"/>
      <c r="AX89" s="726"/>
      <c r="AY89" s="726"/>
      <c r="AZ89" s="732" t="str">
        <f>BA88 &amp; "-" &amp; BC88</f>
        <v>01.07.2026-31.12.2026</v>
      </c>
      <c r="BA89" s="1320"/>
      <c r="BB89" s="1321"/>
      <c r="BC89" s="1320"/>
      <c r="BD89" s="1321"/>
      <c r="BE89" s="726"/>
      <c r="BF89" s="1296"/>
      <c r="BG89" s="1099"/>
      <c r="BH89" s="1100"/>
      <c r="BI89" s="1100" t="str">
        <f t="shared" si="1"/>
        <v/>
      </c>
      <c r="BJ89" s="1100"/>
      <c r="BK89" s="1100"/>
      <c r="BL89" s="1100"/>
      <c r="BM89" s="1099"/>
      <c r="BN89" s="1099"/>
      <c r="BO89" s="1099"/>
      <c r="BP89" s="1099"/>
      <c r="BQ89" s="1099"/>
      <c r="BR89" s="1099"/>
      <c r="BS89" s="1099"/>
    </row>
    <row r="90" spans="1:71" s="1074" customFormat="1" ht="15" customHeight="1">
      <c r="A90" s="1325"/>
      <c r="B90" s="1325"/>
      <c r="C90" s="1325"/>
      <c r="D90" s="1325"/>
      <c r="E90" s="1325"/>
      <c r="F90" s="1325"/>
      <c r="G90" s="1204"/>
      <c r="H90" s="1026"/>
      <c r="I90" s="1325"/>
      <c r="J90" s="1325"/>
      <c r="K90" s="913"/>
      <c r="L90" s="654"/>
      <c r="M90" s="527" t="s">
        <v>24</v>
      </c>
      <c r="N90" s="954"/>
      <c r="O90" s="954"/>
      <c r="P90" s="954"/>
      <c r="Q90" s="954"/>
      <c r="R90" s="954"/>
      <c r="S90" s="954"/>
      <c r="T90" s="954"/>
      <c r="U90" s="954"/>
      <c r="V90" s="954"/>
      <c r="W90" s="954"/>
      <c r="X90" s="954"/>
      <c r="Y90" s="954"/>
      <c r="Z90" s="954"/>
      <c r="AA90" s="954"/>
      <c r="AB90" s="954"/>
      <c r="AC90" s="954"/>
      <c r="AD90" s="954"/>
      <c r="AE90" s="954"/>
      <c r="AF90" s="954"/>
      <c r="AG90" s="954"/>
      <c r="AH90" s="954"/>
      <c r="AI90" s="954"/>
      <c r="AJ90" s="954"/>
      <c r="AK90" s="954"/>
      <c r="AL90" s="954"/>
      <c r="AM90" s="954"/>
      <c r="AN90" s="954"/>
      <c r="AO90" s="954"/>
      <c r="AP90" s="954"/>
      <c r="AQ90" s="954"/>
      <c r="AR90" s="954"/>
      <c r="AS90" s="954"/>
      <c r="AT90" s="954"/>
      <c r="AU90" s="954"/>
      <c r="AV90" s="954"/>
      <c r="AW90" s="954"/>
      <c r="AX90" s="954"/>
      <c r="AY90" s="954"/>
      <c r="AZ90" s="954"/>
      <c r="BA90" s="954"/>
      <c r="BB90" s="954"/>
      <c r="BC90" s="954"/>
      <c r="BD90" s="954"/>
      <c r="BE90" s="725"/>
      <c r="BF90" s="1297"/>
      <c r="BG90" s="1099"/>
      <c r="BH90" s="1100"/>
      <c r="BI90" s="1100" t="str">
        <f t="shared" si="1"/>
        <v>Добавить вид теплоносителя (параметры теплоносителя)</v>
      </c>
      <c r="BJ90" s="1100"/>
      <c r="BK90" s="1100"/>
      <c r="BL90" s="1100"/>
      <c r="BM90" s="1099"/>
      <c r="BN90" s="1099"/>
      <c r="BO90" s="1099"/>
      <c r="BP90" s="1099"/>
      <c r="BQ90" s="1099"/>
      <c r="BR90" s="1099"/>
      <c r="BS90" s="1099"/>
    </row>
    <row r="91" spans="1:71" s="1074" customFormat="1" ht="15" customHeight="1">
      <c r="A91" s="1325"/>
      <c r="B91" s="1325"/>
      <c r="C91" s="1325"/>
      <c r="D91" s="1325"/>
      <c r="E91" s="1325"/>
      <c r="F91" s="1183"/>
      <c r="G91" s="1183"/>
      <c r="H91" s="1026"/>
      <c r="I91" s="1325"/>
      <c r="J91" s="1183"/>
      <c r="K91" s="913"/>
      <c r="L91" s="654"/>
      <c r="M91" s="526" t="s">
        <v>10</v>
      </c>
      <c r="N91" s="954"/>
      <c r="O91" s="954"/>
      <c r="P91" s="954"/>
      <c r="Q91" s="954"/>
      <c r="R91" s="954"/>
      <c r="S91" s="954"/>
      <c r="T91" s="954"/>
      <c r="U91" s="953"/>
      <c r="V91" s="954"/>
      <c r="W91" s="954"/>
      <c r="X91" s="954"/>
      <c r="Y91" s="954"/>
      <c r="Z91" s="954"/>
      <c r="AA91" s="954"/>
      <c r="AB91" s="953"/>
      <c r="AC91" s="954"/>
      <c r="AD91" s="954"/>
      <c r="AE91" s="954"/>
      <c r="AF91" s="954"/>
      <c r="AG91" s="954"/>
      <c r="AH91" s="954"/>
      <c r="AI91" s="953"/>
      <c r="AJ91" s="954"/>
      <c r="AK91" s="954"/>
      <c r="AL91" s="954"/>
      <c r="AM91" s="954"/>
      <c r="AN91" s="954"/>
      <c r="AO91" s="954"/>
      <c r="AP91" s="953"/>
      <c r="AQ91" s="954"/>
      <c r="AR91" s="954"/>
      <c r="AS91" s="954"/>
      <c r="AT91" s="954"/>
      <c r="AU91" s="954"/>
      <c r="AV91" s="954"/>
      <c r="AW91" s="953"/>
      <c r="AX91" s="954"/>
      <c r="AY91" s="954"/>
      <c r="AZ91" s="954"/>
      <c r="BA91" s="954"/>
      <c r="BB91" s="954"/>
      <c r="BC91" s="954"/>
      <c r="BD91" s="953"/>
      <c r="BE91" s="954"/>
      <c r="BF91" s="634"/>
      <c r="BG91" s="1099"/>
      <c r="BH91" s="1100"/>
      <c r="BI91" s="1100" t="str">
        <f t="shared" si="1"/>
        <v>Добавить группу потребителей</v>
      </c>
      <c r="BJ91" s="1100"/>
      <c r="BK91" s="1100"/>
      <c r="BL91" s="1100"/>
      <c r="BM91" s="1099"/>
      <c r="BN91" s="1099"/>
      <c r="BO91" s="1099"/>
      <c r="BP91" s="1099"/>
      <c r="BQ91" s="1099"/>
      <c r="BR91" s="1099"/>
      <c r="BS91" s="1099"/>
    </row>
    <row r="92" spans="1:71" s="1074" customFormat="1" ht="15" customHeight="1">
      <c r="A92" s="1325"/>
      <c r="B92" s="1325"/>
      <c r="C92" s="1325"/>
      <c r="D92" s="1325"/>
      <c r="E92" s="1029" t="s">
        <v>252</v>
      </c>
      <c r="F92" s="1183"/>
      <c r="G92" s="1183"/>
      <c r="H92" s="1183"/>
      <c r="I92" s="927"/>
      <c r="J92" s="1011"/>
      <c r="K92" s="911"/>
      <c r="L92" s="654"/>
      <c r="M92" s="949" t="s">
        <v>11</v>
      </c>
      <c r="N92" s="954"/>
      <c r="O92" s="954"/>
      <c r="P92" s="954"/>
      <c r="Q92" s="954"/>
      <c r="R92" s="954"/>
      <c r="S92" s="954"/>
      <c r="T92" s="954"/>
      <c r="U92" s="953"/>
      <c r="V92" s="954"/>
      <c r="W92" s="954"/>
      <c r="X92" s="954"/>
      <c r="Y92" s="954"/>
      <c r="Z92" s="954"/>
      <c r="AA92" s="954"/>
      <c r="AB92" s="953"/>
      <c r="AC92" s="954"/>
      <c r="AD92" s="954"/>
      <c r="AE92" s="954"/>
      <c r="AF92" s="954"/>
      <c r="AG92" s="954"/>
      <c r="AH92" s="954"/>
      <c r="AI92" s="953"/>
      <c r="AJ92" s="954"/>
      <c r="AK92" s="954"/>
      <c r="AL92" s="954"/>
      <c r="AM92" s="954"/>
      <c r="AN92" s="954"/>
      <c r="AO92" s="954"/>
      <c r="AP92" s="953"/>
      <c r="AQ92" s="954"/>
      <c r="AR92" s="954"/>
      <c r="AS92" s="954"/>
      <c r="AT92" s="954"/>
      <c r="AU92" s="954"/>
      <c r="AV92" s="954"/>
      <c r="AW92" s="953"/>
      <c r="AX92" s="954"/>
      <c r="AY92" s="954"/>
      <c r="AZ92" s="954"/>
      <c r="BA92" s="954"/>
      <c r="BB92" s="954"/>
      <c r="BC92" s="954"/>
      <c r="BD92" s="953"/>
      <c r="BE92" s="954"/>
      <c r="BF92" s="634"/>
      <c r="BG92" s="1099"/>
      <c r="BH92" s="1100"/>
      <c r="BI92" s="1100" t="str">
        <f t="shared" si="1"/>
        <v>Добавить схему подключения</v>
      </c>
      <c r="BJ92" s="1100"/>
      <c r="BK92" s="1100"/>
      <c r="BL92" s="1100"/>
      <c r="BM92" s="1099"/>
      <c r="BN92" s="1099"/>
      <c r="BO92" s="1099"/>
      <c r="BP92" s="1099"/>
      <c r="BQ92" s="1099"/>
      <c r="BR92" s="1099"/>
      <c r="BS92" s="1099"/>
    </row>
    <row r="93" spans="1:71" ht="11.25">
      <c r="A93" s="938"/>
      <c r="B93" s="938"/>
      <c r="C93" s="938"/>
      <c r="D93" s="938"/>
      <c r="E93" s="938"/>
      <c r="F93" s="938"/>
      <c r="G93" s="938"/>
      <c r="H93" s="938"/>
      <c r="I93" s="938"/>
      <c r="J93" s="938"/>
      <c r="K93" s="938"/>
      <c r="BG93" s="938"/>
      <c r="BH93" s="938"/>
      <c r="BI93" s="938"/>
      <c r="BJ93" s="938"/>
      <c r="BK93" s="938"/>
      <c r="BL93" s="938"/>
      <c r="BM93" s="938"/>
      <c r="BN93" s="938"/>
      <c r="BO93" s="938"/>
      <c r="BP93" s="938"/>
      <c r="BQ93" s="938"/>
    </row>
    <row r="94" spans="1:71" ht="90" customHeight="1">
      <c r="L94" s="1">
        <v>1</v>
      </c>
      <c r="M94" s="1288" t="s">
        <v>721</v>
      </c>
      <c r="N94" s="1288"/>
      <c r="O94" s="1288"/>
      <c r="P94" s="1288"/>
      <c r="Q94" s="1288"/>
      <c r="R94" s="1288"/>
      <c r="S94" s="1288"/>
      <c r="T94" s="1288"/>
      <c r="U94" s="1288"/>
      <c r="V94" s="1288"/>
      <c r="W94" s="1288"/>
      <c r="X94" s="1288"/>
      <c r="Y94" s="1288"/>
      <c r="Z94" s="1288"/>
      <c r="AA94" s="1288"/>
      <c r="AB94" s="1288"/>
      <c r="AC94" s="1288"/>
      <c r="AD94" s="1288"/>
      <c r="AE94" s="1288"/>
      <c r="AF94" s="1288"/>
      <c r="AG94" s="1288"/>
      <c r="AH94" s="1288"/>
      <c r="AI94" s="1288"/>
      <c r="AJ94" s="1288"/>
      <c r="AK94" s="1288"/>
      <c r="AL94" s="1288"/>
      <c r="AM94" s="1288"/>
      <c r="AN94" s="1288"/>
      <c r="AO94" s="1288"/>
      <c r="AP94" s="1288"/>
      <c r="AQ94" s="1288"/>
      <c r="AR94" s="1288"/>
      <c r="AS94" s="1288"/>
      <c r="AT94" s="1288"/>
      <c r="AU94" s="1288"/>
      <c r="AV94" s="1288"/>
      <c r="AW94" s="1288"/>
      <c r="AX94" s="1288"/>
      <c r="AY94" s="1288"/>
      <c r="AZ94" s="1288"/>
      <c r="BA94" s="1288"/>
      <c r="BB94" s="1288"/>
      <c r="BC94" s="1288"/>
      <c r="BD94" s="1288"/>
      <c r="BE94" s="1288"/>
      <c r="BF94" s="1288"/>
    </row>
  </sheetData>
  <sheetProtection password="FA9C" sheet="1" objects="1" scenarios="1" formatColumns="0" formatRows="0"/>
  <dataConsolidate/>
  <mergeCells count="395">
    <mergeCell ref="BF58:BF60"/>
    <mergeCell ref="BB84:BB85"/>
    <mergeCell ref="BC84:BC85"/>
    <mergeCell ref="BD84:BD85"/>
    <mergeCell ref="F57:F60"/>
    <mergeCell ref="J57:J60"/>
    <mergeCell ref="O57:BE57"/>
    <mergeCell ref="R58:R59"/>
    <mergeCell ref="S58:S59"/>
    <mergeCell ref="T58:T59"/>
    <mergeCell ref="U58:U59"/>
    <mergeCell ref="Y58:Y59"/>
    <mergeCell ref="Z58:Z59"/>
    <mergeCell ref="AA58:AA59"/>
    <mergeCell ref="AB58:AB59"/>
    <mergeCell ref="AF58:AF59"/>
    <mergeCell ref="AG58:AG59"/>
    <mergeCell ref="AH58:AH59"/>
    <mergeCell ref="AI58:AI59"/>
    <mergeCell ref="AM58:AM59"/>
    <mergeCell ref="AN58:AN59"/>
    <mergeCell ref="AO58:AO59"/>
    <mergeCell ref="AP58:AP59"/>
    <mergeCell ref="AT58:AT59"/>
    <mergeCell ref="AU58:AU59"/>
    <mergeCell ref="BA39:BA40"/>
    <mergeCell ref="BB39:BB40"/>
    <mergeCell ref="BC39:BC40"/>
    <mergeCell ref="BD39:BD40"/>
    <mergeCell ref="BA54:BA55"/>
    <mergeCell ref="BB54:BB55"/>
    <mergeCell ref="BC54:BC55"/>
    <mergeCell ref="BD54:BD55"/>
    <mergeCell ref="AX12:BD12"/>
    <mergeCell ref="AX14:BC14"/>
    <mergeCell ref="BD14:BD16"/>
    <mergeCell ref="AX15:AX16"/>
    <mergeCell ref="AY15:AZ15"/>
    <mergeCell ref="BA15:BC15"/>
    <mergeCell ref="BB16:BC16"/>
    <mergeCell ref="BB43:BB44"/>
    <mergeCell ref="BC43:BC44"/>
    <mergeCell ref="BD43:BD44"/>
    <mergeCell ref="BA28:BA29"/>
    <mergeCell ref="BB28:BB29"/>
    <mergeCell ref="BC28:BC29"/>
    <mergeCell ref="BD28:BD29"/>
    <mergeCell ref="BA43:BA44"/>
    <mergeCell ref="AV69:AV70"/>
    <mergeCell ref="AW69:AW70"/>
    <mergeCell ref="AV58:AV59"/>
    <mergeCell ref="AW58:AW59"/>
    <mergeCell ref="BA69:BA70"/>
    <mergeCell ref="BB69:BB70"/>
    <mergeCell ref="BC69:BC70"/>
    <mergeCell ref="BD69:BD70"/>
    <mergeCell ref="BA58:BA59"/>
    <mergeCell ref="BB58:BB59"/>
    <mergeCell ref="BC58:BC59"/>
    <mergeCell ref="BD58:BD59"/>
    <mergeCell ref="AP84:AP85"/>
    <mergeCell ref="AQ12:AW12"/>
    <mergeCell ref="AQ14:AV14"/>
    <mergeCell ref="AW14:AW16"/>
    <mergeCell ref="AQ15:AQ16"/>
    <mergeCell ref="AR15:AS15"/>
    <mergeCell ref="AT15:AV15"/>
    <mergeCell ref="AU16:AV16"/>
    <mergeCell ref="AU17:AV17"/>
    <mergeCell ref="AT24:AT25"/>
    <mergeCell ref="AU24:AU25"/>
    <mergeCell ref="AV24:AV25"/>
    <mergeCell ref="AW24:AW25"/>
    <mergeCell ref="AW28:AW29"/>
    <mergeCell ref="AT39:AT40"/>
    <mergeCell ref="AU39:AU40"/>
    <mergeCell ref="AV39:AV40"/>
    <mergeCell ref="AW39:AW40"/>
    <mergeCell ref="AT54:AT55"/>
    <mergeCell ref="AU54:AU55"/>
    <mergeCell ref="AV54:AV55"/>
    <mergeCell ref="AW54:AW55"/>
    <mergeCell ref="AT69:AT70"/>
    <mergeCell ref="AU69:AU70"/>
    <mergeCell ref="AI69:AI70"/>
    <mergeCell ref="AF84:AF85"/>
    <mergeCell ref="AG84:AG85"/>
    <mergeCell ref="AH84:AH85"/>
    <mergeCell ref="AI84:AI85"/>
    <mergeCell ref="AJ12:AP12"/>
    <mergeCell ref="AJ14:AO14"/>
    <mergeCell ref="AP14:AP16"/>
    <mergeCell ref="AJ15:AJ16"/>
    <mergeCell ref="AK15:AL15"/>
    <mergeCell ref="AM15:AO15"/>
    <mergeCell ref="AN16:AO16"/>
    <mergeCell ref="AN17:AO17"/>
    <mergeCell ref="AM24:AM25"/>
    <mergeCell ref="AN24:AN25"/>
    <mergeCell ref="AO24:AO25"/>
    <mergeCell ref="AP24:AP25"/>
    <mergeCell ref="AM69:AM70"/>
    <mergeCell ref="AN69:AN70"/>
    <mergeCell ref="AO69:AO70"/>
    <mergeCell ref="AP69:AP70"/>
    <mergeCell ref="AM84:AM85"/>
    <mergeCell ref="AN84:AN85"/>
    <mergeCell ref="AO84:AO85"/>
    <mergeCell ref="AB69:AB70"/>
    <mergeCell ref="Y84:Y85"/>
    <mergeCell ref="Z84:Z85"/>
    <mergeCell ref="AA84:AA85"/>
    <mergeCell ref="AB84:AB85"/>
    <mergeCell ref="AC12:AI12"/>
    <mergeCell ref="AC14:AH14"/>
    <mergeCell ref="AI14:AI16"/>
    <mergeCell ref="AC15:AC16"/>
    <mergeCell ref="AD15:AE15"/>
    <mergeCell ref="AF15:AH15"/>
    <mergeCell ref="AG16:AH16"/>
    <mergeCell ref="AG17:AH17"/>
    <mergeCell ref="AF24:AF25"/>
    <mergeCell ref="AG24:AG25"/>
    <mergeCell ref="AH24:AH25"/>
    <mergeCell ref="AI24:AI25"/>
    <mergeCell ref="Z16:AA16"/>
    <mergeCell ref="O49:BE49"/>
    <mergeCell ref="R69:R70"/>
    <mergeCell ref="S69:S70"/>
    <mergeCell ref="AF69:AF70"/>
    <mergeCell ref="AG69:AG70"/>
    <mergeCell ref="AH69:AH70"/>
    <mergeCell ref="L11:M11"/>
    <mergeCell ref="L5:T5"/>
    <mergeCell ref="O7:T7"/>
    <mergeCell ref="O8:T8"/>
    <mergeCell ref="O9:T9"/>
    <mergeCell ref="O10:T10"/>
    <mergeCell ref="O12:U12"/>
    <mergeCell ref="L13:BE13"/>
    <mergeCell ref="BF13:BF16"/>
    <mergeCell ref="L14:L16"/>
    <mergeCell ref="M14:M16"/>
    <mergeCell ref="O14:T14"/>
    <mergeCell ref="U14:U16"/>
    <mergeCell ref="BE14:BE16"/>
    <mergeCell ref="O15:O16"/>
    <mergeCell ref="P15:Q15"/>
    <mergeCell ref="R15:T15"/>
    <mergeCell ref="S16:T16"/>
    <mergeCell ref="V12:AB12"/>
    <mergeCell ref="V14:AA14"/>
    <mergeCell ref="AB14:AB16"/>
    <mergeCell ref="V15:V16"/>
    <mergeCell ref="W15:X15"/>
    <mergeCell ref="Y15:AA15"/>
    <mergeCell ref="S17:T17"/>
    <mergeCell ref="A18:A32"/>
    <mergeCell ref="O18:BE18"/>
    <mergeCell ref="B19:B32"/>
    <mergeCell ref="O19:BE19"/>
    <mergeCell ref="C20:C32"/>
    <mergeCell ref="O20:BE20"/>
    <mergeCell ref="D21:D32"/>
    <mergeCell ref="U24:U25"/>
    <mergeCell ref="Z17:AA17"/>
    <mergeCell ref="Y24:Y25"/>
    <mergeCell ref="Z24:Z25"/>
    <mergeCell ref="AA24:AA25"/>
    <mergeCell ref="AB24:AB25"/>
    <mergeCell ref="BB17:BC17"/>
    <mergeCell ref="BA24:BA25"/>
    <mergeCell ref="BB24:BB25"/>
    <mergeCell ref="BC24:BC25"/>
    <mergeCell ref="BD24:BD25"/>
    <mergeCell ref="AO28:AO29"/>
    <mergeCell ref="AP28:AP29"/>
    <mergeCell ref="AT28:AT29"/>
    <mergeCell ref="AU28:AU29"/>
    <mergeCell ref="AV28:AV29"/>
    <mergeCell ref="BF24:BF26"/>
    <mergeCell ref="M94:BF94"/>
    <mergeCell ref="O21:BE21"/>
    <mergeCell ref="E22:E31"/>
    <mergeCell ref="I22:I31"/>
    <mergeCell ref="O22:BE22"/>
    <mergeCell ref="F23:F26"/>
    <mergeCell ref="J23:J26"/>
    <mergeCell ref="O23:BE23"/>
    <mergeCell ref="R24:R25"/>
    <mergeCell ref="S24:S25"/>
    <mergeCell ref="T24:T25"/>
    <mergeCell ref="T39:T40"/>
    <mergeCell ref="U39:U40"/>
    <mergeCell ref="BF39:BF41"/>
    <mergeCell ref="T54:T55"/>
    <mergeCell ref="Y39:Y40"/>
    <mergeCell ref="Z39:Z40"/>
    <mergeCell ref="AA39:AA40"/>
    <mergeCell ref="AB39:AB40"/>
    <mergeCell ref="Y54:Y55"/>
    <mergeCell ref="Z54:Z55"/>
    <mergeCell ref="AA54:AA55"/>
    <mergeCell ref="AB54:AB55"/>
    <mergeCell ref="A33:A47"/>
    <mergeCell ref="O33:BE33"/>
    <mergeCell ref="B34:B47"/>
    <mergeCell ref="O34:BE34"/>
    <mergeCell ref="C35:C47"/>
    <mergeCell ref="O35:BE35"/>
    <mergeCell ref="D36:D47"/>
    <mergeCell ref="O36:BE36"/>
    <mergeCell ref="E37:E46"/>
    <mergeCell ref="I37:I46"/>
    <mergeCell ref="O37:BE37"/>
    <mergeCell ref="F38:F41"/>
    <mergeCell ref="J38:J41"/>
    <mergeCell ref="O38:BE38"/>
    <mergeCell ref="R39:R40"/>
    <mergeCell ref="S39:S40"/>
    <mergeCell ref="AF39:AF40"/>
    <mergeCell ref="AG39:AG40"/>
    <mergeCell ref="AH39:AH40"/>
    <mergeCell ref="AI39:AI40"/>
    <mergeCell ref="AM39:AM40"/>
    <mergeCell ref="AN39:AN40"/>
    <mergeCell ref="AO39:AO40"/>
    <mergeCell ref="AP39:AP40"/>
    <mergeCell ref="BB73:BB74"/>
    <mergeCell ref="C50:C62"/>
    <mergeCell ref="O50:BE50"/>
    <mergeCell ref="D51:D62"/>
    <mergeCell ref="O51:BE51"/>
    <mergeCell ref="E52:E61"/>
    <mergeCell ref="I52:I61"/>
    <mergeCell ref="O52:BE52"/>
    <mergeCell ref="F53:F56"/>
    <mergeCell ref="J53:J56"/>
    <mergeCell ref="O53:BE53"/>
    <mergeCell ref="R54:R55"/>
    <mergeCell ref="S54:S55"/>
    <mergeCell ref="AF54:AF55"/>
    <mergeCell ref="AG54:AG55"/>
    <mergeCell ref="AH54:AH55"/>
    <mergeCell ref="AI54:AI55"/>
    <mergeCell ref="AM54:AM55"/>
    <mergeCell ref="AN54:AN55"/>
    <mergeCell ref="AO54:AO55"/>
    <mergeCell ref="AP54:AP55"/>
    <mergeCell ref="Y69:Y70"/>
    <mergeCell ref="Z69:Z70"/>
    <mergeCell ref="AA69:AA70"/>
    <mergeCell ref="BA84:BA85"/>
    <mergeCell ref="T69:T70"/>
    <mergeCell ref="U69:U70"/>
    <mergeCell ref="BF69:BF71"/>
    <mergeCell ref="U54:U55"/>
    <mergeCell ref="BF54:BF56"/>
    <mergeCell ref="A63:A77"/>
    <mergeCell ref="O63:BE63"/>
    <mergeCell ref="B64:B77"/>
    <mergeCell ref="O64:BE64"/>
    <mergeCell ref="C65:C77"/>
    <mergeCell ref="O65:BE65"/>
    <mergeCell ref="D66:D77"/>
    <mergeCell ref="O66:BE66"/>
    <mergeCell ref="E67:E76"/>
    <mergeCell ref="I67:I76"/>
    <mergeCell ref="O67:BE67"/>
    <mergeCell ref="F68:F71"/>
    <mergeCell ref="J68:J71"/>
    <mergeCell ref="O68:BE68"/>
    <mergeCell ref="A48:A62"/>
    <mergeCell ref="O48:BE48"/>
    <mergeCell ref="B49:B62"/>
    <mergeCell ref="BA73:BA74"/>
    <mergeCell ref="T84:T85"/>
    <mergeCell ref="U84:U85"/>
    <mergeCell ref="BF84:BF86"/>
    <mergeCell ref="A78:A92"/>
    <mergeCell ref="O78:BE78"/>
    <mergeCell ref="B79:B92"/>
    <mergeCell ref="O79:BE79"/>
    <mergeCell ref="C80:C92"/>
    <mergeCell ref="O80:BE80"/>
    <mergeCell ref="D81:D92"/>
    <mergeCell ref="O81:BE81"/>
    <mergeCell ref="E82:E91"/>
    <mergeCell ref="I82:I91"/>
    <mergeCell ref="O82:BE82"/>
    <mergeCell ref="F83:F86"/>
    <mergeCell ref="J83:J86"/>
    <mergeCell ref="O83:BE83"/>
    <mergeCell ref="R84:R85"/>
    <mergeCell ref="S84:S85"/>
    <mergeCell ref="AT84:AT85"/>
    <mergeCell ref="AU84:AU85"/>
    <mergeCell ref="AV84:AV85"/>
    <mergeCell ref="AW84:AW85"/>
    <mergeCell ref="AU88:AU89"/>
    <mergeCell ref="F42:F45"/>
    <mergeCell ref="J42:J45"/>
    <mergeCell ref="O42:BE42"/>
    <mergeCell ref="R43:R44"/>
    <mergeCell ref="S43:S44"/>
    <mergeCell ref="T43:T44"/>
    <mergeCell ref="U43:U44"/>
    <mergeCell ref="Y43:Y44"/>
    <mergeCell ref="Z43:Z44"/>
    <mergeCell ref="AA43:AA44"/>
    <mergeCell ref="AB43:AB44"/>
    <mergeCell ref="AF43:AF44"/>
    <mergeCell ref="AG43:AG44"/>
    <mergeCell ref="AH43:AH44"/>
    <mergeCell ref="AI43:AI44"/>
    <mergeCell ref="AM43:AM44"/>
    <mergeCell ref="AN43:AN44"/>
    <mergeCell ref="AO43:AO44"/>
    <mergeCell ref="AP43:AP44"/>
    <mergeCell ref="AT43:AT44"/>
    <mergeCell ref="AU43:AU44"/>
    <mergeCell ref="AV43:AV44"/>
    <mergeCell ref="AW43:AW44"/>
    <mergeCell ref="BF43:BF45"/>
    <mergeCell ref="F72:F75"/>
    <mergeCell ref="J72:J75"/>
    <mergeCell ref="O72:BE72"/>
    <mergeCell ref="R73:R74"/>
    <mergeCell ref="S73:S74"/>
    <mergeCell ref="T73:T74"/>
    <mergeCell ref="U73:U74"/>
    <mergeCell ref="Y73:Y74"/>
    <mergeCell ref="Z73:Z74"/>
    <mergeCell ref="AA73:AA74"/>
    <mergeCell ref="AB73:AB74"/>
    <mergeCell ref="AF73:AF74"/>
    <mergeCell ref="AG73:AG74"/>
    <mergeCell ref="AH73:AH74"/>
    <mergeCell ref="AI73:AI74"/>
    <mergeCell ref="AM73:AM74"/>
    <mergeCell ref="AN73:AN74"/>
    <mergeCell ref="AO73:AO74"/>
    <mergeCell ref="AP73:AP74"/>
    <mergeCell ref="AT73:AT74"/>
    <mergeCell ref="AU73:AU74"/>
    <mergeCell ref="AV73:AV74"/>
    <mergeCell ref="AW73:AW74"/>
    <mergeCell ref="AN28:AN29"/>
    <mergeCell ref="BC73:BC74"/>
    <mergeCell ref="BD73:BD74"/>
    <mergeCell ref="BF73:BF75"/>
    <mergeCell ref="F87:F90"/>
    <mergeCell ref="J87:J90"/>
    <mergeCell ref="O87:BE87"/>
    <mergeCell ref="R88:R89"/>
    <mergeCell ref="S88:S89"/>
    <mergeCell ref="T88:T89"/>
    <mergeCell ref="U88:U89"/>
    <mergeCell ref="Y88:Y89"/>
    <mergeCell ref="Z88:Z89"/>
    <mergeCell ref="AA88:AA89"/>
    <mergeCell ref="AB88:AB89"/>
    <mergeCell ref="AF88:AF89"/>
    <mergeCell ref="AG88:AG89"/>
    <mergeCell ref="AH88:AH89"/>
    <mergeCell ref="AI88:AI89"/>
    <mergeCell ref="AM88:AM89"/>
    <mergeCell ref="AN88:AN89"/>
    <mergeCell ref="AO88:AO89"/>
    <mergeCell ref="AP88:AP89"/>
    <mergeCell ref="AT88:AT89"/>
    <mergeCell ref="BF28:BF30"/>
    <mergeCell ref="AV88:AV89"/>
    <mergeCell ref="AW88:AW89"/>
    <mergeCell ref="BA88:BA89"/>
    <mergeCell ref="BB88:BB89"/>
    <mergeCell ref="BC88:BC89"/>
    <mergeCell ref="BD88:BD89"/>
    <mergeCell ref="BF88:BF90"/>
    <mergeCell ref="F27:F30"/>
    <mergeCell ref="J27:J30"/>
    <mergeCell ref="O27:BE27"/>
    <mergeCell ref="R28:R29"/>
    <mergeCell ref="S28:S29"/>
    <mergeCell ref="T28:T29"/>
    <mergeCell ref="U28:U29"/>
    <mergeCell ref="Y28:Y29"/>
    <mergeCell ref="Z28:Z29"/>
    <mergeCell ref="AA28:AA29"/>
    <mergeCell ref="AB28:AB29"/>
    <mergeCell ref="AF28:AF29"/>
    <mergeCell ref="AG28:AG29"/>
    <mergeCell ref="AH28:AH29"/>
    <mergeCell ref="AI28:AI29"/>
    <mergeCell ref="AM28:AM29"/>
  </mergeCells>
  <dataValidations count="11">
    <dataValidation allowBlank="1" sqref="WXC983126:WXN983132 KQ65622:LB65628 UM65622:UX65628 AEI65622:AET65628 AOE65622:AOP65628 AYA65622:AYL65628 BHW65622:BIH65628 BRS65622:BSD65628 CBO65622:CBZ65628 CLK65622:CLV65628 CVG65622:CVR65628 DFC65622:DFN65628 DOY65622:DPJ65628 DYU65622:DZF65628 EIQ65622:EJB65628 ESM65622:ESX65628 FCI65622:FCT65628 FME65622:FMP65628 FWA65622:FWL65628 GFW65622:GGH65628 GPS65622:GQD65628 GZO65622:GZZ65628 HJK65622:HJV65628 HTG65622:HTR65628 IDC65622:IDN65628 IMY65622:INJ65628 IWU65622:IXF65628 JGQ65622:JHB65628 JQM65622:JQX65628 KAI65622:KAT65628 KKE65622:KKP65628 KUA65622:KUL65628 LDW65622:LEH65628 LNS65622:LOD65628 LXO65622:LXZ65628 MHK65622:MHV65628 MRG65622:MRR65628 NBC65622:NBN65628 NKY65622:NLJ65628 NUU65622:NVF65628 OEQ65622:OFB65628 OOM65622:OOX65628 OYI65622:OYT65628 PIE65622:PIP65628 PSA65622:PSL65628 QBW65622:QCH65628 QLS65622:QMD65628 QVO65622:QVZ65628 RFK65622:RFV65628 RPG65622:RPR65628 RZC65622:RZN65628 SIY65622:SJJ65628 SSU65622:STF65628 TCQ65622:TDB65628 TMM65622:TMX65628 TWI65622:TWT65628 UGE65622:UGP65628 UQA65622:UQL65628 UZW65622:VAH65628 VJS65622:VKD65628 VTO65622:VTZ65628 WDK65622:WDV65628 WNG65622:WNR65628 WXC65622:WXN65628 KQ131158:LB131164 UM131158:UX131164 AEI131158:AET131164 AOE131158:AOP131164 AYA131158:AYL131164 BHW131158:BIH131164 BRS131158:BSD131164 CBO131158:CBZ131164 CLK131158:CLV131164 CVG131158:CVR131164 DFC131158:DFN131164 DOY131158:DPJ131164 DYU131158:DZF131164 EIQ131158:EJB131164 ESM131158:ESX131164 FCI131158:FCT131164 FME131158:FMP131164 FWA131158:FWL131164 GFW131158:GGH131164 GPS131158:GQD131164 GZO131158:GZZ131164 HJK131158:HJV131164 HTG131158:HTR131164 IDC131158:IDN131164 IMY131158:INJ131164 IWU131158:IXF131164 JGQ131158:JHB131164 JQM131158:JQX131164 KAI131158:KAT131164 KKE131158:KKP131164 KUA131158:KUL131164 LDW131158:LEH131164 LNS131158:LOD131164 LXO131158:LXZ131164 MHK131158:MHV131164 MRG131158:MRR131164 NBC131158:NBN131164 NKY131158:NLJ131164 NUU131158:NVF131164 OEQ131158:OFB131164 OOM131158:OOX131164 OYI131158:OYT131164 PIE131158:PIP131164 PSA131158:PSL131164 QBW131158:QCH131164 QLS131158:QMD131164 QVO131158:QVZ131164 RFK131158:RFV131164 RPG131158:RPR131164 RZC131158:RZN131164 SIY131158:SJJ131164 SSU131158:STF131164 TCQ131158:TDB131164 TMM131158:TMX131164 TWI131158:TWT131164 UGE131158:UGP131164 UQA131158:UQL131164 UZW131158:VAH131164 VJS131158:VKD131164 VTO131158:VTZ131164 WDK131158:WDV131164 WNG131158:WNR131164 WXC131158:WXN131164 KQ196694:LB196700 UM196694:UX196700 AEI196694:AET196700 AOE196694:AOP196700 AYA196694:AYL196700 BHW196694:BIH196700 BRS196694:BSD196700 CBO196694:CBZ196700 CLK196694:CLV196700 CVG196694:CVR196700 DFC196694:DFN196700 DOY196694:DPJ196700 DYU196694:DZF196700 EIQ196694:EJB196700 ESM196694:ESX196700 FCI196694:FCT196700 FME196694:FMP196700 FWA196694:FWL196700 GFW196694:GGH196700 GPS196694:GQD196700 GZO196694:GZZ196700 HJK196694:HJV196700 HTG196694:HTR196700 IDC196694:IDN196700 IMY196694:INJ196700 IWU196694:IXF196700 JGQ196694:JHB196700 JQM196694:JQX196700 KAI196694:KAT196700 KKE196694:KKP196700 KUA196694:KUL196700 LDW196694:LEH196700 LNS196694:LOD196700 LXO196694:LXZ196700 MHK196694:MHV196700 MRG196694:MRR196700 NBC196694:NBN196700 NKY196694:NLJ196700 NUU196694:NVF196700 OEQ196694:OFB196700 OOM196694:OOX196700 OYI196694:OYT196700 PIE196694:PIP196700 PSA196694:PSL196700 QBW196694:QCH196700 QLS196694:QMD196700 QVO196694:QVZ196700 RFK196694:RFV196700 RPG196694:RPR196700 RZC196694:RZN196700 SIY196694:SJJ196700 SSU196694:STF196700 TCQ196694:TDB196700 TMM196694:TMX196700 TWI196694:TWT196700 UGE196694:UGP196700 UQA196694:UQL196700 UZW196694:VAH196700 VJS196694:VKD196700 VTO196694:VTZ196700 WDK196694:WDV196700 WNG196694:WNR196700 WXC196694:WXN196700 KQ262230:LB262236 UM262230:UX262236 AEI262230:AET262236 AOE262230:AOP262236 AYA262230:AYL262236 BHW262230:BIH262236 BRS262230:BSD262236 CBO262230:CBZ262236 CLK262230:CLV262236 CVG262230:CVR262236 DFC262230:DFN262236 DOY262230:DPJ262236 DYU262230:DZF262236 EIQ262230:EJB262236 ESM262230:ESX262236 FCI262230:FCT262236 FME262230:FMP262236 FWA262230:FWL262236 GFW262230:GGH262236 GPS262230:GQD262236 GZO262230:GZZ262236 HJK262230:HJV262236 HTG262230:HTR262236 IDC262230:IDN262236 IMY262230:INJ262236 IWU262230:IXF262236 JGQ262230:JHB262236 JQM262230:JQX262236 KAI262230:KAT262236 KKE262230:KKP262236 KUA262230:KUL262236 LDW262230:LEH262236 LNS262230:LOD262236 LXO262230:LXZ262236 MHK262230:MHV262236 MRG262230:MRR262236 NBC262230:NBN262236 NKY262230:NLJ262236 NUU262230:NVF262236 OEQ262230:OFB262236 OOM262230:OOX262236 OYI262230:OYT262236 PIE262230:PIP262236 PSA262230:PSL262236 QBW262230:QCH262236 QLS262230:QMD262236 QVO262230:QVZ262236 RFK262230:RFV262236 RPG262230:RPR262236 RZC262230:RZN262236 SIY262230:SJJ262236 SSU262230:STF262236 TCQ262230:TDB262236 TMM262230:TMX262236 TWI262230:TWT262236 UGE262230:UGP262236 UQA262230:UQL262236 UZW262230:VAH262236 VJS262230:VKD262236 VTO262230:VTZ262236 WDK262230:WDV262236 WNG262230:WNR262236 WXC262230:WXN262236 KQ327766:LB327772 UM327766:UX327772 AEI327766:AET327772 AOE327766:AOP327772 AYA327766:AYL327772 BHW327766:BIH327772 BRS327766:BSD327772 CBO327766:CBZ327772 CLK327766:CLV327772 CVG327766:CVR327772 DFC327766:DFN327772 DOY327766:DPJ327772 DYU327766:DZF327772 EIQ327766:EJB327772 ESM327766:ESX327772 FCI327766:FCT327772 FME327766:FMP327772 FWA327766:FWL327772 GFW327766:GGH327772 GPS327766:GQD327772 GZO327766:GZZ327772 HJK327766:HJV327772 HTG327766:HTR327772 IDC327766:IDN327772 IMY327766:INJ327772 IWU327766:IXF327772 JGQ327766:JHB327772 JQM327766:JQX327772 KAI327766:KAT327772 KKE327766:KKP327772 KUA327766:KUL327772 LDW327766:LEH327772 LNS327766:LOD327772 LXO327766:LXZ327772 MHK327766:MHV327772 MRG327766:MRR327772 NBC327766:NBN327772 NKY327766:NLJ327772 NUU327766:NVF327772 OEQ327766:OFB327772 OOM327766:OOX327772 OYI327766:OYT327772 PIE327766:PIP327772 PSA327766:PSL327772 QBW327766:QCH327772 QLS327766:QMD327772 QVO327766:QVZ327772 RFK327766:RFV327772 RPG327766:RPR327772 RZC327766:RZN327772 SIY327766:SJJ327772 SSU327766:STF327772 TCQ327766:TDB327772 TMM327766:TMX327772 TWI327766:TWT327772 UGE327766:UGP327772 UQA327766:UQL327772 UZW327766:VAH327772 VJS327766:VKD327772 VTO327766:VTZ327772 WDK327766:WDV327772 WNG327766:WNR327772 WXC327766:WXN327772 KQ393302:LB393308 UM393302:UX393308 AEI393302:AET393308 AOE393302:AOP393308 AYA393302:AYL393308 BHW393302:BIH393308 BRS393302:BSD393308 CBO393302:CBZ393308 CLK393302:CLV393308 CVG393302:CVR393308 DFC393302:DFN393308 DOY393302:DPJ393308 DYU393302:DZF393308 EIQ393302:EJB393308 ESM393302:ESX393308 FCI393302:FCT393308 FME393302:FMP393308 FWA393302:FWL393308 GFW393302:GGH393308 GPS393302:GQD393308 GZO393302:GZZ393308 HJK393302:HJV393308 HTG393302:HTR393308 IDC393302:IDN393308 IMY393302:INJ393308 IWU393302:IXF393308 JGQ393302:JHB393308 JQM393302:JQX393308 KAI393302:KAT393308 KKE393302:KKP393308 KUA393302:KUL393308 LDW393302:LEH393308 LNS393302:LOD393308 LXO393302:LXZ393308 MHK393302:MHV393308 MRG393302:MRR393308 NBC393302:NBN393308 NKY393302:NLJ393308 NUU393302:NVF393308 OEQ393302:OFB393308 OOM393302:OOX393308 OYI393302:OYT393308 PIE393302:PIP393308 PSA393302:PSL393308 QBW393302:QCH393308 QLS393302:QMD393308 QVO393302:QVZ393308 RFK393302:RFV393308 RPG393302:RPR393308 RZC393302:RZN393308 SIY393302:SJJ393308 SSU393302:STF393308 TCQ393302:TDB393308 TMM393302:TMX393308 TWI393302:TWT393308 UGE393302:UGP393308 UQA393302:UQL393308 UZW393302:VAH393308 VJS393302:VKD393308 VTO393302:VTZ393308 WDK393302:WDV393308 WNG393302:WNR393308 WXC393302:WXN393308 KQ458838:LB458844 UM458838:UX458844 AEI458838:AET458844 AOE458838:AOP458844 AYA458838:AYL458844 BHW458838:BIH458844 BRS458838:BSD458844 CBO458838:CBZ458844 CLK458838:CLV458844 CVG458838:CVR458844 DFC458838:DFN458844 DOY458838:DPJ458844 DYU458838:DZF458844 EIQ458838:EJB458844 ESM458838:ESX458844 FCI458838:FCT458844 FME458838:FMP458844 FWA458838:FWL458844 GFW458838:GGH458844 GPS458838:GQD458844 GZO458838:GZZ458844 HJK458838:HJV458844 HTG458838:HTR458844 IDC458838:IDN458844 IMY458838:INJ458844 IWU458838:IXF458844 JGQ458838:JHB458844 JQM458838:JQX458844 KAI458838:KAT458844 KKE458838:KKP458844 KUA458838:KUL458844 LDW458838:LEH458844 LNS458838:LOD458844 LXO458838:LXZ458844 MHK458838:MHV458844 MRG458838:MRR458844 NBC458838:NBN458844 NKY458838:NLJ458844 NUU458838:NVF458844 OEQ458838:OFB458844 OOM458838:OOX458844 OYI458838:OYT458844 PIE458838:PIP458844 PSA458838:PSL458844 QBW458838:QCH458844 QLS458838:QMD458844 QVO458838:QVZ458844 RFK458838:RFV458844 RPG458838:RPR458844 RZC458838:RZN458844 SIY458838:SJJ458844 SSU458838:STF458844 TCQ458838:TDB458844 TMM458838:TMX458844 TWI458838:TWT458844 UGE458838:UGP458844 UQA458838:UQL458844 UZW458838:VAH458844 VJS458838:VKD458844 VTO458838:VTZ458844 WDK458838:WDV458844 WNG458838:WNR458844 WXC458838:WXN458844 KQ524374:LB524380 UM524374:UX524380 AEI524374:AET524380 AOE524374:AOP524380 AYA524374:AYL524380 BHW524374:BIH524380 BRS524374:BSD524380 CBO524374:CBZ524380 CLK524374:CLV524380 CVG524374:CVR524380 DFC524374:DFN524380 DOY524374:DPJ524380 DYU524374:DZF524380 EIQ524374:EJB524380 ESM524374:ESX524380 FCI524374:FCT524380 FME524374:FMP524380 FWA524374:FWL524380 GFW524374:GGH524380 GPS524374:GQD524380 GZO524374:GZZ524380 HJK524374:HJV524380 HTG524374:HTR524380 IDC524374:IDN524380 IMY524374:INJ524380 IWU524374:IXF524380 JGQ524374:JHB524380 JQM524374:JQX524380 KAI524374:KAT524380 KKE524374:KKP524380 KUA524374:KUL524380 LDW524374:LEH524380 LNS524374:LOD524380 LXO524374:LXZ524380 MHK524374:MHV524380 MRG524374:MRR524380 NBC524374:NBN524380 NKY524374:NLJ524380 NUU524374:NVF524380 OEQ524374:OFB524380 OOM524374:OOX524380 OYI524374:OYT524380 PIE524374:PIP524380 PSA524374:PSL524380 QBW524374:QCH524380 QLS524374:QMD524380 QVO524374:QVZ524380 RFK524374:RFV524380 RPG524374:RPR524380 RZC524374:RZN524380 SIY524374:SJJ524380 SSU524374:STF524380 TCQ524374:TDB524380 TMM524374:TMX524380 TWI524374:TWT524380 UGE524374:UGP524380 UQA524374:UQL524380 UZW524374:VAH524380 VJS524374:VKD524380 VTO524374:VTZ524380 WDK524374:WDV524380 WNG524374:WNR524380 WXC524374:WXN524380 KQ589910:LB589916 UM589910:UX589916 AEI589910:AET589916 AOE589910:AOP589916 AYA589910:AYL589916 BHW589910:BIH589916 BRS589910:BSD589916 CBO589910:CBZ589916 CLK589910:CLV589916 CVG589910:CVR589916 DFC589910:DFN589916 DOY589910:DPJ589916 DYU589910:DZF589916 EIQ589910:EJB589916 ESM589910:ESX589916 FCI589910:FCT589916 FME589910:FMP589916 FWA589910:FWL589916 GFW589910:GGH589916 GPS589910:GQD589916 GZO589910:GZZ589916 HJK589910:HJV589916 HTG589910:HTR589916 IDC589910:IDN589916 IMY589910:INJ589916 IWU589910:IXF589916 JGQ589910:JHB589916 JQM589910:JQX589916 KAI589910:KAT589916 KKE589910:KKP589916 KUA589910:KUL589916 LDW589910:LEH589916 LNS589910:LOD589916 LXO589910:LXZ589916 MHK589910:MHV589916 MRG589910:MRR589916 NBC589910:NBN589916 NKY589910:NLJ589916 NUU589910:NVF589916 OEQ589910:OFB589916 OOM589910:OOX589916 OYI589910:OYT589916 PIE589910:PIP589916 PSA589910:PSL589916 QBW589910:QCH589916 QLS589910:QMD589916 QVO589910:QVZ589916 RFK589910:RFV589916 RPG589910:RPR589916 RZC589910:RZN589916 SIY589910:SJJ589916 SSU589910:STF589916 TCQ589910:TDB589916 TMM589910:TMX589916 TWI589910:TWT589916 UGE589910:UGP589916 UQA589910:UQL589916 UZW589910:VAH589916 VJS589910:VKD589916 VTO589910:VTZ589916 WDK589910:WDV589916 WNG589910:WNR589916 WXC589910:WXN589916 KQ655446:LB655452 UM655446:UX655452 AEI655446:AET655452 AOE655446:AOP655452 AYA655446:AYL655452 BHW655446:BIH655452 BRS655446:BSD655452 CBO655446:CBZ655452 CLK655446:CLV655452 CVG655446:CVR655452 DFC655446:DFN655452 DOY655446:DPJ655452 DYU655446:DZF655452 EIQ655446:EJB655452 ESM655446:ESX655452 FCI655446:FCT655452 FME655446:FMP655452 FWA655446:FWL655452 GFW655446:GGH655452 GPS655446:GQD655452 GZO655446:GZZ655452 HJK655446:HJV655452 HTG655446:HTR655452 IDC655446:IDN655452 IMY655446:INJ655452 IWU655446:IXF655452 JGQ655446:JHB655452 JQM655446:JQX655452 KAI655446:KAT655452 KKE655446:KKP655452 KUA655446:KUL655452 LDW655446:LEH655452 LNS655446:LOD655452 LXO655446:LXZ655452 MHK655446:MHV655452 MRG655446:MRR655452 NBC655446:NBN655452 NKY655446:NLJ655452 NUU655446:NVF655452 OEQ655446:OFB655452 OOM655446:OOX655452 OYI655446:OYT655452 PIE655446:PIP655452 PSA655446:PSL655452 QBW655446:QCH655452 QLS655446:QMD655452 QVO655446:QVZ655452 RFK655446:RFV655452 RPG655446:RPR655452 RZC655446:RZN655452 SIY655446:SJJ655452 SSU655446:STF655452 TCQ655446:TDB655452 TMM655446:TMX655452 TWI655446:TWT655452 UGE655446:UGP655452 UQA655446:UQL655452 UZW655446:VAH655452 VJS655446:VKD655452 VTO655446:VTZ655452 WDK655446:WDV655452 WNG655446:WNR655452 WXC655446:WXN655452 KQ720982:LB720988 UM720982:UX720988 AEI720982:AET720988 AOE720982:AOP720988 AYA720982:AYL720988 BHW720982:BIH720988 BRS720982:BSD720988 CBO720982:CBZ720988 CLK720982:CLV720988 CVG720982:CVR720988 DFC720982:DFN720988 DOY720982:DPJ720988 DYU720982:DZF720988 EIQ720982:EJB720988 ESM720982:ESX720988 FCI720982:FCT720988 FME720982:FMP720988 FWA720982:FWL720988 GFW720982:GGH720988 GPS720982:GQD720988 GZO720982:GZZ720988 HJK720982:HJV720988 HTG720982:HTR720988 IDC720982:IDN720988 IMY720982:INJ720988 IWU720982:IXF720988 JGQ720982:JHB720988 JQM720982:JQX720988 KAI720982:KAT720988 KKE720982:KKP720988 KUA720982:KUL720988 LDW720982:LEH720988 LNS720982:LOD720988 LXO720982:LXZ720988 MHK720982:MHV720988 MRG720982:MRR720988 NBC720982:NBN720988 NKY720982:NLJ720988 NUU720982:NVF720988 OEQ720982:OFB720988 OOM720982:OOX720988 OYI720982:OYT720988 PIE720982:PIP720988 PSA720982:PSL720988 QBW720982:QCH720988 QLS720982:QMD720988 QVO720982:QVZ720988 RFK720982:RFV720988 RPG720982:RPR720988 RZC720982:RZN720988 SIY720982:SJJ720988 SSU720982:STF720988 TCQ720982:TDB720988 TMM720982:TMX720988 TWI720982:TWT720988 UGE720982:UGP720988 UQA720982:UQL720988 UZW720982:VAH720988 VJS720982:VKD720988 VTO720982:VTZ720988 WDK720982:WDV720988 WNG720982:WNR720988 WXC720982:WXN720988 KQ786518:LB786524 UM786518:UX786524 AEI786518:AET786524 AOE786518:AOP786524 AYA786518:AYL786524 BHW786518:BIH786524 BRS786518:BSD786524 CBO786518:CBZ786524 CLK786518:CLV786524 CVG786518:CVR786524 DFC786518:DFN786524 DOY786518:DPJ786524 DYU786518:DZF786524 EIQ786518:EJB786524 ESM786518:ESX786524 FCI786518:FCT786524 FME786518:FMP786524 FWA786518:FWL786524 GFW786518:GGH786524 GPS786518:GQD786524 GZO786518:GZZ786524 HJK786518:HJV786524 HTG786518:HTR786524 IDC786518:IDN786524 IMY786518:INJ786524 IWU786518:IXF786524 JGQ786518:JHB786524 JQM786518:JQX786524 KAI786518:KAT786524 KKE786518:KKP786524 KUA786518:KUL786524 LDW786518:LEH786524 LNS786518:LOD786524 LXO786518:LXZ786524 MHK786518:MHV786524 MRG786518:MRR786524 NBC786518:NBN786524 NKY786518:NLJ786524 NUU786518:NVF786524 OEQ786518:OFB786524 OOM786518:OOX786524 OYI786518:OYT786524 PIE786518:PIP786524 PSA786518:PSL786524 QBW786518:QCH786524 QLS786518:QMD786524 QVO786518:QVZ786524 RFK786518:RFV786524 RPG786518:RPR786524 RZC786518:RZN786524 SIY786518:SJJ786524 SSU786518:STF786524 TCQ786518:TDB786524 TMM786518:TMX786524 TWI786518:TWT786524 UGE786518:UGP786524 UQA786518:UQL786524 UZW786518:VAH786524 VJS786518:VKD786524 VTO786518:VTZ786524 WDK786518:WDV786524 WNG786518:WNR786524 WXC786518:WXN786524 KQ852054:LB852060 UM852054:UX852060 AEI852054:AET852060 AOE852054:AOP852060 AYA852054:AYL852060 BHW852054:BIH852060 BRS852054:BSD852060 CBO852054:CBZ852060 CLK852054:CLV852060 CVG852054:CVR852060 DFC852054:DFN852060 DOY852054:DPJ852060 DYU852054:DZF852060 EIQ852054:EJB852060 ESM852054:ESX852060 FCI852054:FCT852060 FME852054:FMP852060 FWA852054:FWL852060 GFW852054:GGH852060 GPS852054:GQD852060 GZO852054:GZZ852060 HJK852054:HJV852060 HTG852054:HTR852060 IDC852054:IDN852060 IMY852054:INJ852060 IWU852054:IXF852060 JGQ852054:JHB852060 JQM852054:JQX852060 KAI852054:KAT852060 KKE852054:KKP852060 KUA852054:KUL852060 LDW852054:LEH852060 LNS852054:LOD852060 LXO852054:LXZ852060 MHK852054:MHV852060 MRG852054:MRR852060 NBC852054:NBN852060 NKY852054:NLJ852060 NUU852054:NVF852060 OEQ852054:OFB852060 OOM852054:OOX852060 OYI852054:OYT852060 PIE852054:PIP852060 PSA852054:PSL852060 QBW852054:QCH852060 QLS852054:QMD852060 QVO852054:QVZ852060 RFK852054:RFV852060 RPG852054:RPR852060 RZC852054:RZN852060 SIY852054:SJJ852060 SSU852054:STF852060 TCQ852054:TDB852060 TMM852054:TMX852060 TWI852054:TWT852060 UGE852054:UGP852060 UQA852054:UQL852060 UZW852054:VAH852060 VJS852054:VKD852060 VTO852054:VTZ852060 WDK852054:WDV852060 WNG852054:WNR852060 WXC852054:WXN852060 KQ917590:LB917596 UM917590:UX917596 AEI917590:AET917596 AOE917590:AOP917596 AYA917590:AYL917596 BHW917590:BIH917596 BRS917590:BSD917596 CBO917590:CBZ917596 CLK917590:CLV917596 CVG917590:CVR917596 DFC917590:DFN917596 DOY917590:DPJ917596 DYU917590:DZF917596 EIQ917590:EJB917596 ESM917590:ESX917596 FCI917590:FCT917596 FME917590:FMP917596 FWA917590:FWL917596 GFW917590:GGH917596 GPS917590:GQD917596 GZO917590:GZZ917596 HJK917590:HJV917596 HTG917590:HTR917596 IDC917590:IDN917596 IMY917590:INJ917596 IWU917590:IXF917596 JGQ917590:JHB917596 JQM917590:JQX917596 KAI917590:KAT917596 KKE917590:KKP917596 KUA917590:KUL917596 LDW917590:LEH917596 LNS917590:LOD917596 LXO917590:LXZ917596 MHK917590:MHV917596 MRG917590:MRR917596 NBC917590:NBN917596 NKY917590:NLJ917596 NUU917590:NVF917596 OEQ917590:OFB917596 OOM917590:OOX917596 OYI917590:OYT917596 PIE917590:PIP917596 PSA917590:PSL917596 QBW917590:QCH917596 QLS917590:QMD917596 QVO917590:QVZ917596 RFK917590:RFV917596 RPG917590:RPR917596 RZC917590:RZN917596 SIY917590:SJJ917596 SSU917590:STF917596 TCQ917590:TDB917596 TMM917590:TMX917596 TWI917590:TWT917596 UGE917590:UGP917596 UQA917590:UQL917596 UZW917590:VAH917596 VJS917590:VKD917596 VTO917590:VTZ917596 WDK917590:WDV917596 WNG917590:WNR917596 WXC917590:WXN917596 KQ983126:LB983132 UM983126:UX983132 AEI983126:AET983132 AOE983126:AOP983132 AYA983126:AYL983132 BHW983126:BIH983132 BRS983126:BSD983132 CBO983126:CBZ983132 CLK983126:CLV983132 CVG983126:CVR983132 DFC983126:DFN983132 DOY983126:DPJ983132 DYU983126:DZF983132 EIQ983126:EJB983132 ESM983126:ESX983132 FCI983126:FCT983132 FME983126:FMP983132 FWA983126:FWL983132 GFW983126:GGH983132 GPS983126:GQD983132 GZO983126:GZZ983132 HJK983126:HJV983132 HTG983126:HTR983132 IDC983126:IDN983132 IMY983126:INJ983132 IWU983126:IXF983132 JGQ983126:JHB983132 JQM983126:JQX983132 KAI983126:KAT983132 KKE983126:KKP983132 KUA983126:KUL983132 LDW983126:LEH983132 LNS983126:LOD983132 LXO983126:LXZ983132 MHK983126:MHV983132 MRG983126:MRR983132 NBC983126:NBN983132 NKY983126:NLJ983132 NUU983126:NVF983132 OEQ983126:OFB983132 OOM983126:OOX983132 OYI983126:OYT983132 PIE983126:PIP983132 PSA983126:PSL983132 QBW983126:QCH983132 QLS983126:QMD983132 QVO983126:QVZ983132 RFK983126:RFV983132 RPG983126:RPR983132 RZC983126:RZN983132 SIY983126:SJJ983132 SSU983126:STF983132 TCQ983126:TDB983132 TMM983126:TMX983132 TWI983126:TWT983132 UGE983126:UGP983132 UQA983126:UQL983132 UZW983126:VAH983132 VJS983126:VKD983132 VTO983126:VTZ983132 WDK983126:WDV983132 WNG983126:WNR983132 WNG90:WNR92 WDK90:WDV92 VTO90:VTZ92 VJS90:VKD92 UZW90:VAH92 UQA90:UQL92 UGE90:UGP92 TWI90:TWT92 TMM90:TMX92 TCQ90:TDB92 SSU90:STF92 SIY90:SJJ92 RZC90:RZN92 RPG90:RPR92 RFK90:RFV92 QVO90:QVZ92 QLS90:QMD92 QBW90:QCH92 PSA90:PSL92 PIE90:PIP92 OYI90:OYT92 OOM90:OOX92 OEQ90:OFB92 NUU90:NVF92 NKY90:NLJ92 NBC90:NBN92 MRG90:MRR92 MHK90:MHV92 LXO90:LXZ92 LNS90:LOD92 LDW90:LEH92 KUA90:KUL92 KKE90:KKP92 KAI90:KAT92 JQM90:JQX92 JGQ90:JHB92 IWU90:IXF92 IMY90:INJ92 IDC90:IDN92 HTG90:HTR92 HJK90:HJV92 GZO90:GZZ92 GPS90:GQD92 GFW90:GGH92 FWA90:FWL92 FME90:FMP92 FCI90:FCT92 ESM90:ESX92 EIQ90:EJB92 DYU90:DZF92 DOY90:DPJ92 DFC90:DFN92 CVG90:CVR92 CLK90:CLV92 CBO90:CBZ92 BRS90:BSD92 BHW90:BIH92 AYA90:AYL92 AOE90:AOP92 AEI90:AET92 AOE45:AOP47 UM90:UX92 AYA30:AYL32 BHW30:BIH32 BRS30:BSD32 CBO30:CBZ32 CLK30:CLV32 CVG30:CVR32 DFC30:DFN32 DOY30:DPJ32 DYU30:DZF32 EIQ30:EJB32 ESM30:ESX32 FCI30:FCT32 FME30:FMP32 FWA30:FWL32 GFW30:GGH32 GPS30:GQD32 GZO30:GZZ32 HJK30:HJV32 HTG30:HTR32 IDC30:IDN32 IMY30:INJ32 IWU30:IXF32 JGQ30:JHB32 JQM30:JQX32 KAI30:KAT32 KKE30:KKP32 KUA30:KUL32 LDW30:LEH32 LNS30:LOD32 LXO30:LXZ32 MHK30:MHV32 MRG30:MRR32 NBC30:NBN32 NKY30:NLJ32 NUU30:NVF32 OEQ30:OFB32 OOM30:OOX32 OYI30:OYT32 PIE30:PIP32 PSA30:PSL32 QBW30:QCH32 QLS30:QMD32 QVO30:QVZ32 RFK30:RFV32 RPG30:RPR32 RZC30:RZN32 SIY30:SJJ32 SSU30:STF32 TCQ30:TDB32 TMM30:TMX32 TWI30:TWT32 UGE30:UGP32 UQA30:UQL32 UZW30:VAH32 VJS30:VKD32 VTO30:VTZ32 WDK30:WDV32 WNG30:WNR32 WXC30:WXN32 KQ30:LB32 UM30:UX32 AEI30:AET32 L31:BF32 AEI60:AET62 AYA45:AYL47 BHW45:BIH47 BRS45:BSD47 CBO45:CBZ47 CLK45:CLV47 CVG45:CVR47 DFC45:DFN47 DOY45:DPJ47 DYU45:DZF47 EIQ45:EJB47 ESM45:ESX47 FCI45:FCT47 FME45:FMP47 FWA45:FWL47 GFW45:GGH47 GPS45:GQD47 GZO45:GZZ47 HJK45:HJV47 HTG45:HTR47 IDC45:IDN47 IMY45:INJ47 IWU45:IXF47 JGQ45:JHB47 JQM45:JQX47 KAI45:KAT47 KKE45:KKP47 KUA45:KUL47 LDW45:LEH47 LNS45:LOD47 LXO45:LXZ47 MHK45:MHV47 MRG45:MRR47 NBC45:NBN47 NKY45:NLJ47 NUU45:NVF47 OEQ45:OFB47 OOM45:OOX47 OYI45:OYT47 PIE45:PIP47 PSA45:PSL47 QBW45:QCH47 QLS45:QMD47 QVO45:QVZ47 RFK45:RFV47 RPG45:RPR47 RZC45:RZN47 SIY45:SJJ47 SSU45:STF47 TCQ45:TDB47 TMM45:TMX47 TWI45:TWT47 UGE45:UGP47 UQA45:UQL47 UZW45:VAH47 VJS45:VKD47 VTO45:VTZ47 WDK45:WDV47 WNG45:WNR47 WXC45:WXN47 KQ45:LB47 UM45:UX47 AEI45:AET47 L46:BF47 UM75:UX77 AOE60:AOP62 AYA60:AYL62 BHW60:BIH62 BRS60:BSD62 CBO60:CBZ62 CLK60:CLV62 CVG60:CVR62 DFC60:DFN62 DOY60:DPJ62 DYU60:DZF62 EIQ60:EJB62 ESM60:ESX62 FCI60:FCT62 FME60:FMP62 FWA60:FWL62 GFW60:GGH62 GPS60:GQD62 GZO60:GZZ62 HJK60:HJV62 HTG60:HTR62 IDC60:IDN62 IMY60:INJ62 IWU60:IXF62 JGQ60:JHB62 JQM60:JQX62 KAI60:KAT62 KKE60:KKP62 KUA60:KUL62 LDW60:LEH62 LNS60:LOD62 LXO60:LXZ62 MHK60:MHV62 MRG60:MRR62 NBC60:NBN62 NKY60:NLJ62 NUU60:NVF62 OEQ60:OFB62 OOM60:OOX62 OYI60:OYT62 PIE60:PIP62 PSA60:PSL62 QBW60:QCH62 QLS60:QMD62 QVO60:QVZ62 RFK60:RFV62 RPG60:RPR62 RZC60:RZN62 SIY60:SJJ62 SSU60:STF62 TCQ60:TDB62 TMM60:TMX62 TWI60:TWT62 UGE60:UGP62 UQA60:UQL62 UZW60:VAH62 VJS60:VKD62 VTO60:VTZ62 WDK60:WDV62 WNG60:WNR62 WXC60:WXN62 KQ60:LB62 UM60:UX62 L61:BF62 KQ90:LB92 AEI75:AET77 AOE75:AOP77 AYA75:AYL77 BHW75:BIH77 BRS75:BSD77 CBO75:CBZ77 CLK75:CLV77 CVG75:CVR77 DFC75:DFN77 DOY75:DPJ77 DYU75:DZF77 EIQ75:EJB77 ESM75:ESX77 FCI75:FCT77 FME75:FMP77 FWA75:FWL77 GFW75:GGH77 GPS75:GQD77 GZO75:GZZ77 HJK75:HJV77 HTG75:HTR77 IDC75:IDN77 IMY75:INJ77 IWU75:IXF77 JGQ75:JHB77 JQM75:JQX77 KAI75:KAT77 KKE75:KKP77 KUA75:KUL77 LDW75:LEH77 LNS75:LOD77 LXO75:LXZ77 MHK75:MHV77 MRG75:MRR77 NBC75:NBN77 NKY75:NLJ77 NUU75:NVF77 OEQ75:OFB77 OOM75:OOX77 OYI75:OYT77 PIE75:PIP77 PSA75:PSL77 QBW75:QCH77 QLS75:QMD77 QVO75:QVZ77 RFK75:RFV77 RPG75:RPR77 RZC75:RZN77 SIY75:SJJ77 SSU75:STF77 TCQ75:TDB77 TMM75:TMX77 TWI75:TWT77 UGE75:UGP77 UQA75:UQL77 UZW75:VAH77 VJS75:VKD77 VTO75:VTZ77 WDK75:WDV77 WNG75:WNR77 WXC75:WXN77 KQ75:LB77 L76:BF77 L91:BF92 L60:BE60 L75:BE75 L90:BE90 L45:BE45 L65622:BF65628 L983126:BF983132 L917590:BF917596 L852054:BF852060 L786518:BF786524 L720982:BF720988 L655446:BF655452 L589910:BF589916 L524374:BF524380 L458838:BF458844 L393302:BF393308 L327766:BF327772 L262230:BF262236 L196694:BF196700 L131158:BF131164 UM56:UX56 KQ56:LB56 WXC56:WXN56 WNG56:WNR56 WDK56:WDV56 VTO56:VTZ56 VJS56:VKD56 UZW56:VAH56 UQA56:UQL56 UGE56:UGP56 TWI56:TWT56 TMM56:TMX56 TCQ56:TDB56 SSU56:STF56 SIY56:SJJ56 RZC56:RZN56 RPG56:RPR56 RFK56:RFV56 QVO56:QVZ56 QLS56:QMD56 QBW56:QCH56 PSA56:PSL56 PIE56:PIP56 OYI56:OYT56 OOM56:OOX56 OEQ56:OFB56 NUU56:NVF56 NKY56:NLJ56 NBC56:NBN56 MRG56:MRR56 MHK56:MHV56 LXO56:LXZ56 LNS56:LOD56 LDW56:LEH56 KUA56:KUL56 KKE56:KKP56 KAI56:KAT56 JQM56:JQX56 JGQ56:JHB56 IWU56:IXF56 IMY56:INJ56 IDC56:IDN56 HTG56:HTR56 HJK56:HJV56 GZO56:GZZ56 GPS56:GQD56 GFW56:GGH56 FWA56:FWL56 FME56:FMP56 FCI56:FCT56 ESM56:ESX56 EIQ56:EJB56 DYU56:DZF56 DOY56:DPJ56 DFC56:DFN56 CVG56:CVR56 CLK56:CLV56 CBO56:CBZ56 BRS56:BSD56 BHW56:BIH56 AYA56:AYL56 AOE56:AOP56 AEI56:AET56 L56:BE56 AEI41:AET41 UM41:UX41 KQ41:LB41 WXC41:WXN41 WNG41:WNR41 WDK41:WDV41 VTO41:VTZ41 VJS41:VKD41 UZW41:VAH41 UQA41:UQL41 UGE41:UGP41 TWI41:TWT41 TMM41:TMX41 TCQ41:TDB41 SSU41:STF41 SIY41:SJJ41 RZC41:RZN41 RPG41:RPR41 RFK41:RFV41 QVO41:QVZ41 QLS41:QMD41 QBW41:QCH41 PSA41:PSL41 PIE41:PIP41 OYI41:OYT41 OOM41:OOX41 OEQ41:OFB41 NUU41:NVF41 NKY41:NLJ41 NBC41:NBN41 MRG41:MRR41 MHK41:MHV41 LXO41:LXZ41 LNS41:LOD41 LDW41:LEH41 KUA41:KUL41 KKE41:KKP41 KAI41:KAT41 JQM41:JQX41 JGQ41:JHB41 IWU41:IXF41 IMY41:INJ41 IDC41:IDN41 HTG41:HTR41 HJK41:HJV41 GZO41:GZZ41 GPS41:GQD41 GFW41:GGH41 FWA41:FWL41 FME41:FMP41 FCI41:FCT41 ESM41:ESX41 EIQ41:EJB41 DYU41:DZF41 DOY41:DPJ41 DFC41:DFN41 CVG41:CVR41 CLK41:CLV41 CBO41:CBZ41 BRS41:BSD41 BHW41:BIH41 AYA41:AYL41 AOE41:AOP41 L41:BE41 KQ71:LB71 WXC71:WXN71 WNG71:WNR71 WDK71:WDV71 VTO71:VTZ71 VJS71:VKD71 UZW71:VAH71 UQA71:UQL71 UGE71:UGP71 TWI71:TWT71 TMM71:TMX71 TCQ71:TDB71 SSU71:STF71 SIY71:SJJ71 RZC71:RZN71 RPG71:RPR71 RFK71:RFV71 QVO71:QVZ71 QLS71:QMD71 QBW71:QCH71 PSA71:PSL71 PIE71:PIP71 OYI71:OYT71 OOM71:OOX71 OEQ71:OFB71 NUU71:NVF71 NKY71:NLJ71 NBC71:NBN71 MRG71:MRR71 MHK71:MHV71 LXO71:LXZ71 LNS71:LOD71 LDW71:LEH71 KUA71:KUL71 KKE71:KKP71 KAI71:KAT71 JQM71:JQX71 JGQ71:JHB71 IWU71:IXF71 IMY71:INJ71 IDC71:IDN71 HTG71:HTR71 HJK71:HJV71 GZO71:GZZ71 GPS71:GQD71 GFW71:GGH71 FWA71:FWL71 FME71:FMP71 FCI71:FCT71 ESM71:ESX71 EIQ71:EJB71 DYU71:DZF71 DOY71:DPJ71 DFC71:DFN71 CVG71:CVR71 CLK71:CLV71 CBO71:CBZ71 BRS71:BSD71 BHW71:BIH71 AYA71:AYL71 AOE71:AOP71 AEI71:AET71 UM71:UX71 L71:BE71 L86:BE86 KQ86:LB86 UM86:UX86 AEI86:AET86 AOE86:AOP86 AYA86:AYL86 BHW86:BIH86 BRS86:BSD86 CBO86:CBZ86 CLK86:CLV86 CVG86:CVR86 DFC86:DFN86 DOY86:DPJ86 DYU86:DZF86 EIQ86:EJB86 ESM86:ESX86 FCI86:FCT86 FME86:FMP86 FWA86:FWL86 GFW86:GGH86 GPS86:GQD86 GZO86:GZZ86 HJK86:HJV86 HTG86:HTR86 IDC86:IDN86 IMY86:INJ86 IWU86:IXF86 JGQ86:JHB86 JQM86:JQX86 KAI86:KAT86 KKE86:KKP86 KUA86:KUL86 LDW86:LEH86 LNS86:LOD86 LXO86:LXZ86 MHK86:MHV86 MRG86:MRR86 NBC86:NBN86 NKY86:NLJ86 NUU86:NVF86 OEQ86:OFB86 OOM86:OOX86 OYI86:OYT86 PIE86:PIP86 PSA86:PSL86 QBW86:QCH86 QLS86:QMD86 QVO86:QVZ86 RFK86:RFV86 RPG86:RPR86 RZC86:RZN86 SIY86:SJJ86 SSU86:STF86 TCQ86:TDB86 TMM86:TMX86 TWI86:TWT86 UGE86:UGP86 UQA86:UQL86 UZW86:VAH86 VJS86:VKD86 VTO86:VTZ86 WDK86:WDV86 WNG86:WNR86 WXC86:WXN86 WXC90:WXN92 L26:BE26 AEI26:AET26 UM26:UX26 KQ26:LB26 WXC26:WXN26 WNG26:WNR26 WDK26:WDV26 VTO26:VTZ26 VJS26:VKD26 UZW26:VAH26 UQA26:UQL26 UGE26:UGP26 TWI26:TWT26 TMM26:TMX26 TCQ26:TDB26 SSU26:STF26 SIY26:SJJ26 RZC26:RZN26 RPG26:RPR26 RFK26:RFV26 QVO26:QVZ26 QLS26:QMD26 QBW26:QCH26 PSA26:PSL26 PIE26:PIP26 OYI26:OYT26 OOM26:OOX26 OEQ26:OFB26 NUU26:NVF26 NKY26:NLJ26 NBC26:NBN26 MRG26:MRR26 MHK26:MHV26 LXO26:LXZ26 LNS26:LOD26 LDW26:LEH26 KUA26:KUL26 KKE26:KKP26 KAI26:KAT26 JQM26:JQX26 JGQ26:JHB26 IWU26:IXF26 IMY26:INJ26 IDC26:IDN26 HTG26:HTR26 HJK26:HJV26 GZO26:GZZ26 GPS26:GQD26 GFW26:GGH26 FWA26:FWL26 FME26:FMP26 FCI26:FCT26 ESM26:ESX26 EIQ26:EJB26 DYU26:DZF26 DOY26:DPJ26 DFC26:DFN26 CVG26:CVR26 CLK26:CLV26 CBO26:CBZ26 BRS26:BSD26 BHW26:BIH26 AYA26:AYL26 AOE26:AOP26 AOE30:AOP32 L30:BE30"/>
    <dataValidation allowBlank="1" promptTitle="checkPeriodRange" sqref="Q25 KV25 UR25 AEN25 AOJ25 AYF25 BIB25 BRX25 CBT25 CLP25 CVL25 DFH25 DPD25 DYZ25 EIV25 ESR25 FCN25 FMJ25 FWF25 GGB25 GPX25 GZT25 HJP25 HTL25 IDH25 IND25 IWZ25 JGV25 JQR25 KAN25 KKJ25 KUF25 LEB25 LNX25 LXT25 MHP25 MRL25 NBH25 NLD25 NUZ25 OEV25 OOR25 OYN25 PIJ25 PSF25 QCB25 QLX25 QVT25 RFP25 RPL25 RZH25 SJD25 SSZ25 TCV25 TMR25 TWN25 UGJ25 UQF25 VAB25 VJX25 VTT25 WDP25 WNL25 WXH25 Q65621 KV65621 UR65621 AEN65621 AOJ65621 AYF65621 BIB65621 BRX65621 CBT65621 CLP65621 CVL65621 DFH65621 DPD65621 DYZ65621 EIV65621 ESR65621 FCN65621 FMJ65621 FWF65621 GGB65621 GPX65621 GZT65621 HJP65621 HTL65621 IDH65621 IND65621 IWZ65621 JGV65621 JQR65621 KAN65621 KKJ65621 KUF65621 LEB65621 LNX65621 LXT65621 MHP65621 MRL65621 NBH65621 NLD65621 NUZ65621 OEV65621 OOR65621 OYN65621 PIJ65621 PSF65621 QCB65621 QLX65621 QVT65621 RFP65621 RPL65621 RZH65621 SJD65621 SSZ65621 TCV65621 TMR65621 TWN65621 UGJ65621 UQF65621 VAB65621 VJX65621 VTT65621 WDP65621 WNL65621 WXH65621 Q131157 KV131157 UR131157 AEN131157 AOJ131157 AYF131157 BIB131157 BRX131157 CBT131157 CLP131157 CVL131157 DFH131157 DPD131157 DYZ131157 EIV131157 ESR131157 FCN131157 FMJ131157 FWF131157 GGB131157 GPX131157 GZT131157 HJP131157 HTL131157 IDH131157 IND131157 IWZ131157 JGV131157 JQR131157 KAN131157 KKJ131157 KUF131157 LEB131157 LNX131157 LXT131157 MHP131157 MRL131157 NBH131157 NLD131157 NUZ131157 OEV131157 OOR131157 OYN131157 PIJ131157 PSF131157 QCB131157 QLX131157 QVT131157 RFP131157 RPL131157 RZH131157 SJD131157 SSZ131157 TCV131157 TMR131157 TWN131157 UGJ131157 UQF131157 VAB131157 VJX131157 VTT131157 WDP131157 WNL131157 WXH131157 Q196693 KV196693 UR196693 AEN196693 AOJ196693 AYF196693 BIB196693 BRX196693 CBT196693 CLP196693 CVL196693 DFH196693 DPD196693 DYZ196693 EIV196693 ESR196693 FCN196693 FMJ196693 FWF196693 GGB196693 GPX196693 GZT196693 HJP196693 HTL196693 IDH196693 IND196693 IWZ196693 JGV196693 JQR196693 KAN196693 KKJ196693 KUF196693 LEB196693 LNX196693 LXT196693 MHP196693 MRL196693 NBH196693 NLD196693 NUZ196693 OEV196693 OOR196693 OYN196693 PIJ196693 PSF196693 QCB196693 QLX196693 QVT196693 RFP196693 RPL196693 RZH196693 SJD196693 SSZ196693 TCV196693 TMR196693 TWN196693 UGJ196693 UQF196693 VAB196693 VJX196693 VTT196693 WDP196693 WNL196693 WXH196693 Q262229 KV262229 UR262229 AEN262229 AOJ262229 AYF262229 BIB262229 BRX262229 CBT262229 CLP262229 CVL262229 DFH262229 DPD262229 DYZ262229 EIV262229 ESR262229 FCN262229 FMJ262229 FWF262229 GGB262229 GPX262229 GZT262229 HJP262229 HTL262229 IDH262229 IND262229 IWZ262229 JGV262229 JQR262229 KAN262229 KKJ262229 KUF262229 LEB262229 LNX262229 LXT262229 MHP262229 MRL262229 NBH262229 NLD262229 NUZ262229 OEV262229 OOR262229 OYN262229 PIJ262229 PSF262229 QCB262229 QLX262229 QVT262229 RFP262229 RPL262229 RZH262229 SJD262229 SSZ262229 TCV262229 TMR262229 TWN262229 UGJ262229 UQF262229 VAB262229 VJX262229 VTT262229 WDP262229 WNL262229 WXH262229 Q327765 KV327765 UR327765 AEN327765 AOJ327765 AYF327765 BIB327765 BRX327765 CBT327765 CLP327765 CVL327765 DFH327765 DPD327765 DYZ327765 EIV327765 ESR327765 FCN327765 FMJ327765 FWF327765 GGB327765 GPX327765 GZT327765 HJP327765 HTL327765 IDH327765 IND327765 IWZ327765 JGV327765 JQR327765 KAN327765 KKJ327765 KUF327765 LEB327765 LNX327765 LXT327765 MHP327765 MRL327765 NBH327765 NLD327765 NUZ327765 OEV327765 OOR327765 OYN327765 PIJ327765 PSF327765 QCB327765 QLX327765 QVT327765 RFP327765 RPL327765 RZH327765 SJD327765 SSZ327765 TCV327765 TMR327765 TWN327765 UGJ327765 UQF327765 VAB327765 VJX327765 VTT327765 WDP327765 WNL327765 WXH327765 Q393301 KV393301 UR393301 AEN393301 AOJ393301 AYF393301 BIB393301 BRX393301 CBT393301 CLP393301 CVL393301 DFH393301 DPD393301 DYZ393301 EIV393301 ESR393301 FCN393301 FMJ393301 FWF393301 GGB393301 GPX393301 GZT393301 HJP393301 HTL393301 IDH393301 IND393301 IWZ393301 JGV393301 JQR393301 KAN393301 KKJ393301 KUF393301 LEB393301 LNX393301 LXT393301 MHP393301 MRL393301 NBH393301 NLD393301 NUZ393301 OEV393301 OOR393301 OYN393301 PIJ393301 PSF393301 QCB393301 QLX393301 QVT393301 RFP393301 RPL393301 RZH393301 SJD393301 SSZ393301 TCV393301 TMR393301 TWN393301 UGJ393301 UQF393301 VAB393301 VJX393301 VTT393301 WDP393301 WNL393301 WXH393301 Q458837 KV458837 UR458837 AEN458837 AOJ458837 AYF458837 BIB458837 BRX458837 CBT458837 CLP458837 CVL458837 DFH458837 DPD458837 DYZ458837 EIV458837 ESR458837 FCN458837 FMJ458837 FWF458837 GGB458837 GPX458837 GZT458837 HJP458837 HTL458837 IDH458837 IND458837 IWZ458837 JGV458837 JQR458837 KAN458837 KKJ458837 KUF458837 LEB458837 LNX458837 LXT458837 MHP458837 MRL458837 NBH458837 NLD458837 NUZ458837 OEV458837 OOR458837 OYN458837 PIJ458837 PSF458837 QCB458837 QLX458837 QVT458837 RFP458837 RPL458837 RZH458837 SJD458837 SSZ458837 TCV458837 TMR458837 TWN458837 UGJ458837 UQF458837 VAB458837 VJX458837 VTT458837 WDP458837 WNL458837 WXH458837 Q524373 KV524373 UR524373 AEN524373 AOJ524373 AYF524373 BIB524373 BRX524373 CBT524373 CLP524373 CVL524373 DFH524373 DPD524373 DYZ524373 EIV524373 ESR524373 FCN524373 FMJ524373 FWF524373 GGB524373 GPX524373 GZT524373 HJP524373 HTL524373 IDH524373 IND524373 IWZ524373 JGV524373 JQR524373 KAN524373 KKJ524373 KUF524373 LEB524373 LNX524373 LXT524373 MHP524373 MRL524373 NBH524373 NLD524373 NUZ524373 OEV524373 OOR524373 OYN524373 PIJ524373 PSF524373 QCB524373 QLX524373 QVT524373 RFP524373 RPL524373 RZH524373 SJD524373 SSZ524373 TCV524373 TMR524373 TWN524373 UGJ524373 UQF524373 VAB524373 VJX524373 VTT524373 WDP524373 WNL524373 WXH524373 Q589909 KV589909 UR589909 AEN589909 AOJ589909 AYF589909 BIB589909 BRX589909 CBT589909 CLP589909 CVL589909 DFH589909 DPD589909 DYZ589909 EIV589909 ESR589909 FCN589909 FMJ589909 FWF589909 GGB589909 GPX589909 GZT589909 HJP589909 HTL589909 IDH589909 IND589909 IWZ589909 JGV589909 JQR589909 KAN589909 KKJ589909 KUF589909 LEB589909 LNX589909 LXT589909 MHP589909 MRL589909 NBH589909 NLD589909 NUZ589909 OEV589909 OOR589909 OYN589909 PIJ589909 PSF589909 QCB589909 QLX589909 QVT589909 RFP589909 RPL589909 RZH589909 SJD589909 SSZ589909 TCV589909 TMR589909 TWN589909 UGJ589909 UQF589909 VAB589909 VJX589909 VTT589909 WDP589909 WNL589909 WXH589909 Q655445 KV655445 UR655445 AEN655445 AOJ655445 AYF655445 BIB655445 BRX655445 CBT655445 CLP655445 CVL655445 DFH655445 DPD655445 DYZ655445 EIV655445 ESR655445 FCN655445 FMJ655445 FWF655445 GGB655445 GPX655445 GZT655445 HJP655445 HTL655445 IDH655445 IND655445 IWZ655445 JGV655445 JQR655445 KAN655445 KKJ655445 KUF655445 LEB655445 LNX655445 LXT655445 MHP655445 MRL655445 NBH655445 NLD655445 NUZ655445 OEV655445 OOR655445 OYN655445 PIJ655445 PSF655445 QCB655445 QLX655445 QVT655445 RFP655445 RPL655445 RZH655445 SJD655445 SSZ655445 TCV655445 TMR655445 TWN655445 UGJ655445 UQF655445 VAB655445 VJX655445 VTT655445 WDP655445 WNL655445 WXH655445 Q720981 KV720981 UR720981 AEN720981 AOJ720981 AYF720981 BIB720981 BRX720981 CBT720981 CLP720981 CVL720981 DFH720981 DPD720981 DYZ720981 EIV720981 ESR720981 FCN720981 FMJ720981 FWF720981 GGB720981 GPX720981 GZT720981 HJP720981 HTL720981 IDH720981 IND720981 IWZ720981 JGV720981 JQR720981 KAN720981 KKJ720981 KUF720981 LEB720981 LNX720981 LXT720981 MHP720981 MRL720981 NBH720981 NLD720981 NUZ720981 OEV720981 OOR720981 OYN720981 PIJ720981 PSF720981 QCB720981 QLX720981 QVT720981 RFP720981 RPL720981 RZH720981 SJD720981 SSZ720981 TCV720981 TMR720981 TWN720981 UGJ720981 UQF720981 VAB720981 VJX720981 VTT720981 WDP720981 WNL720981 WXH720981 Q786517 KV786517 UR786517 AEN786517 AOJ786517 AYF786517 BIB786517 BRX786517 CBT786517 CLP786517 CVL786517 DFH786517 DPD786517 DYZ786517 EIV786517 ESR786517 FCN786517 FMJ786517 FWF786517 GGB786517 GPX786517 GZT786517 HJP786517 HTL786517 IDH786517 IND786517 IWZ786517 JGV786517 JQR786517 KAN786517 KKJ786517 KUF786517 LEB786517 LNX786517 LXT786517 MHP786517 MRL786517 NBH786517 NLD786517 NUZ786517 OEV786517 OOR786517 OYN786517 PIJ786517 PSF786517 QCB786517 QLX786517 QVT786517 RFP786517 RPL786517 RZH786517 SJD786517 SSZ786517 TCV786517 TMR786517 TWN786517 UGJ786517 UQF786517 VAB786517 VJX786517 VTT786517 WDP786517 WNL786517 WXH786517 Q852053 KV852053 UR852053 AEN852053 AOJ852053 AYF852053 BIB852053 BRX852053 CBT852053 CLP852053 CVL852053 DFH852053 DPD852053 DYZ852053 EIV852053 ESR852053 FCN852053 FMJ852053 FWF852053 GGB852053 GPX852053 GZT852053 HJP852053 HTL852053 IDH852053 IND852053 IWZ852053 JGV852053 JQR852053 KAN852053 KKJ852053 KUF852053 LEB852053 LNX852053 LXT852053 MHP852053 MRL852053 NBH852053 NLD852053 NUZ852053 OEV852053 OOR852053 OYN852053 PIJ852053 PSF852053 QCB852053 QLX852053 QVT852053 RFP852053 RPL852053 RZH852053 SJD852053 SSZ852053 TCV852053 TMR852053 TWN852053 UGJ852053 UQF852053 VAB852053 VJX852053 VTT852053 WDP852053 WNL852053 WXH852053 Q917589 KV917589 UR917589 AEN917589 AOJ917589 AYF917589 BIB917589 BRX917589 CBT917589 CLP917589 CVL917589 DFH917589 DPD917589 DYZ917589 EIV917589 ESR917589 FCN917589 FMJ917589 FWF917589 GGB917589 GPX917589 GZT917589 HJP917589 HTL917589 IDH917589 IND917589 IWZ917589 JGV917589 JQR917589 KAN917589 KKJ917589 KUF917589 LEB917589 LNX917589 LXT917589 MHP917589 MRL917589 NBH917589 NLD917589 NUZ917589 OEV917589 OOR917589 OYN917589 PIJ917589 PSF917589 QCB917589 QLX917589 QVT917589 RFP917589 RPL917589 RZH917589 SJD917589 SSZ917589 TCV917589 TMR917589 TWN917589 UGJ917589 UQF917589 VAB917589 VJX917589 VTT917589 WDP917589 WNL917589 WXH917589 Q983125 KV983125 UR983125 AEN983125 AOJ983125 AYF983125 BIB983125 BRX983125 CBT983125 CLP983125 CVL983125 DFH983125 DPD983125 DYZ983125 EIV983125 ESR983125 FCN983125 FMJ983125 FWF983125 GGB983125 GPX983125 GZT983125 HJP983125 HTL983125 IDH983125 IND983125 IWZ983125 JGV983125 JQR983125 KAN983125 KKJ983125 KUF983125 LEB983125 LNX983125 LXT983125 MHP983125 MRL983125 NBH983125 NLD983125 NUZ983125 OEV983125 OOR983125 OYN983125 PIJ983125 PSF983125 QCB983125 QLX983125 QVT983125 RFP983125 RPL983125 RZH983125 SJD983125 SSZ983125 TCV983125 TMR983125 TWN983125 UGJ983125 UQF983125 VAB983125 VJX983125 VTT983125 WDP983125 WNL983125 WXH983125 Q40 KV40 UR40 AEN40 AOJ40 AYF40 BIB40 BRX40 CBT40 CLP40 CVL40 DFH40 DPD40 DYZ40 EIV40 ESR40 FCN40 FMJ40 FWF40 GGB40 GPX40 GZT40 HJP40 HTL40 IDH40 IND40 IWZ40 JGV40 JQR40 KAN40 KKJ40 KUF40 LEB40 LNX40 LXT40 MHP40 MRL40 NBH40 NLD40 NUZ40 OEV40 OOR40 OYN40 PIJ40 PSF40 QCB40 QLX40 QVT40 RFP40 RPL40 RZH40 SJD40 SSZ40 TCV40 TMR40 TWN40 UGJ40 UQF40 VAB40 VJX40 VTT40 WDP40 WNL40 WXH40 Q55 KV55 UR55 AEN55 AOJ55 AYF55 BIB55 BRX55 CBT55 CLP55 CVL55 DFH55 DPD55 DYZ55 EIV55 ESR55 FCN55 FMJ55 FWF55 GGB55 GPX55 GZT55 HJP55 HTL55 IDH55 IND55 IWZ55 JGV55 JQR55 KAN55 KKJ55 KUF55 LEB55 LNX55 LXT55 MHP55 MRL55 NBH55 NLD55 NUZ55 OEV55 OOR55 OYN55 PIJ55 PSF55 QCB55 QLX55 QVT55 RFP55 RPL55 RZH55 SJD55 SSZ55 TCV55 TMR55 TWN55 UGJ55 UQF55 VAB55 VJX55 VTT55 WDP55 WNL55 WXH55 Q70 KV70 UR70 AEN70 AOJ70 AYF70 BIB70 BRX70 CBT70 CLP70 CVL70 DFH70 DPD70 DYZ70 EIV70 ESR70 FCN70 FMJ70 FWF70 GGB70 GPX70 GZT70 HJP70 HTL70 IDH70 IND70 IWZ70 JGV70 JQR70 KAN70 KKJ70 KUF70 LEB70 LNX70 LXT70 MHP70 MRL70 NBH70 NLD70 NUZ70 OEV70 OOR70 OYN70 PIJ70 PSF70 QCB70 QLX70 QVT70 RFP70 RPL70 RZH70 SJD70 SSZ70 TCV70 TMR70 TWN70 UGJ70 UQF70 VAB70 VJX70 VTT70 WDP70 WNL70 WXH70 Q85 KV85 UR85 AEN85 AOJ85 AYF85 BIB85 BRX85 CBT85 CLP85 CVL85 DFH85 DPD85 DYZ85 EIV85 ESR85 FCN85 FMJ85 FWF85 GGB85 GPX85 GZT85 HJP85 HTL85 IDH85 IND85 IWZ85 JGV85 JQR85 KAN85 KKJ85 KUF85 LEB85 LNX85 LXT85 MHP85 MRL85 NBH85 NLD85 NUZ85 OEV85 OOR85 OYN85 PIJ85 PSF85 QCB85 QLX85 QVT85 RFP85 RPL85 RZH85 SJD85 SSZ85 TCV85 TMR85 TWN85 UGJ85 UQF85 VAB85 VJX85 VTT85 WDP85 WNL85 WXH85 X70 X65621 X131157 X196693 X262229 X327765 X393301 X458837 X524373 X589909 X655445 X720981 X786517 X852053 X917589 X983125 X25 X40 X55 X85 AE70 AE65621 AE131157 AE196693 AE262229 AE327765 AE393301 AE458837 AE524373 AE589909 AE655445 AE720981 AE786517 AE852053 AE917589 AE983125 AE25 AE40 AE55 AE85 AL70 AL65621 AL131157 AL196693 AL262229 AL327765 AL393301 AL458837 AL524373 AL589909 AL655445 AL720981 AL786517 AL852053 AL917589 AL983125 AL25 AL40 AL55 AL85 AS70 AS65621 AS131157 AS196693 AS262229 AS327765 AS393301 AS458837 AS524373 AS589909 AS655445 AS720981 AS786517 AS852053 AS917589 AS983125 AS25 AS40 AS55 AS85 AZ70 AZ65621 AZ131157 AZ196693 AZ262229 AZ327765 AZ393301 AZ458837 AZ524373 AZ589909 AZ655445 AZ720981 AZ786517 AZ852053 AZ917589 AZ983125 AZ25 AZ40 AZ55 AZ85 Q59 KV59 UR59 AEN59 AOJ59 AYF59 BIB59 BRX59 CBT59 CLP59 CVL59 DFH59 DPD59 DYZ59 EIV59 ESR59 FCN59 FMJ59 FWF59 GGB59 GPX59 GZT59 HJP59 HTL59 IDH59 IND59 IWZ59 JGV59 JQR59 KAN59 KKJ59 KUF59 LEB59 LNX59 LXT59 MHP59 MRL59 NBH59 NLD59 NUZ59 OEV59 OOR59 OYN59 PIJ59 PSF59 QCB59 QLX59 QVT59 RFP59 RPL59 RZH59 SJD59 SSZ59 TCV59 TMR59 TWN59 UGJ59 UQF59 VAB59 VJX59 VTT59 WDP59 WNL59 WXH59 X59 AE59 AL59 AS59 AZ59 Q44 KV44 UR44 AEN44 AOJ44 AYF44 BIB44 BRX44 CBT44 CLP44 CVL44 DFH44 DPD44 DYZ44 EIV44 ESR44 FCN44 FMJ44 FWF44 GGB44 GPX44 GZT44 HJP44 HTL44 IDH44 IND44 IWZ44 JGV44 JQR44 KAN44 KKJ44 KUF44 LEB44 LNX44 LXT44 MHP44 MRL44 NBH44 NLD44 NUZ44 OEV44 OOR44 OYN44 PIJ44 PSF44 QCB44 QLX44 QVT44 RFP44 RPL44 RZH44 SJD44 SSZ44 TCV44 TMR44 TWN44 UGJ44 UQF44 VAB44 VJX44 VTT44 WDP44 WNL44 WXH44 X44 AE44 AL44 AS44 AZ44 Q74 KV74 UR74 AEN74 AOJ74 AYF74 BIB74 BRX74 CBT74 CLP74 CVL74 DFH74 DPD74 DYZ74 EIV74 ESR74 FCN74 FMJ74 FWF74 GGB74 GPX74 GZT74 HJP74 HTL74 IDH74 IND74 IWZ74 JGV74 JQR74 KAN74 KKJ74 KUF74 LEB74 LNX74 LXT74 MHP74 MRL74 NBH74 NLD74 NUZ74 OEV74 OOR74 OYN74 PIJ74 PSF74 QCB74 QLX74 QVT74 RFP74 RPL74 RZH74 SJD74 SSZ74 TCV74 TMR74 TWN74 UGJ74 UQF74 VAB74 VJX74 VTT74 WDP74 WNL74 WXH74 X74 AE74 AL74 AS74 AZ74 Q89 KV89 UR89 AEN89 AOJ89 AYF89 BIB89 BRX89 CBT89 CLP89 CVL89 DFH89 DPD89 DYZ89 EIV89 ESR89 FCN89 FMJ89 FWF89 GGB89 GPX89 GZT89 HJP89 HTL89 IDH89 IND89 IWZ89 JGV89 JQR89 KAN89 KKJ89 KUF89 LEB89 LNX89 LXT89 MHP89 MRL89 NBH89 NLD89 NUZ89 OEV89 OOR89 OYN89 PIJ89 PSF89 QCB89 QLX89 QVT89 RFP89 RPL89 RZH89 SJD89 SSZ89 TCV89 TMR89 TWN89 UGJ89 UQF89 VAB89 VJX89 VTT89 WDP89 WNL89 WXH89 X89 AE89 AL89 AS89 AZ89 Q29 KV29 UR29 AEN29 AOJ29 AYF29 BIB29 BRX29 CBT29 CLP29 CVL29 DFH29 DPD29 DYZ29 EIV29 ESR29 FCN29 FMJ29 FWF29 GGB29 GPX29 GZT29 HJP29 HTL29 IDH29 IND29 IWZ29 JGV29 JQR29 KAN29 KKJ29 KUF29 LEB29 LNX29 LXT29 MHP29 MRL29 NBH29 NLD29 NUZ29 OEV29 OOR29 OYN29 PIJ29 PSF29 QCB29 QLX29 QVT29 RFP29 RPL29 RZH29 SJD29 SSZ29 TCV29 TMR29 TWN29 UGJ29 UQF29 VAB29 VJX29 VTT29 WDP29 WNL29 WXH29 X29 AE29 AL29 AS29 AZ29"/>
    <dataValidation allowBlank="1" showInputMessage="1" showErrorMessage="1" prompt="Для выбора выполните двойной щелчок левой клавиши мыши по соответствующей ячейке." sqref="S65620 KX65620 UT65620 AEP65620 AOL65620 AYH65620 BID65620 BRZ65620 CBV65620 CLR65620 CVN65620 DFJ65620 DPF65620 DZB65620 EIX65620 EST65620 FCP65620 FML65620 FWH65620 GGD65620 GPZ65620 GZV65620 HJR65620 HTN65620 IDJ65620 INF65620 IXB65620 JGX65620 JQT65620 KAP65620 KKL65620 KUH65620 LED65620 LNZ65620 LXV65620 MHR65620 MRN65620 NBJ65620 NLF65620 NVB65620 OEX65620 OOT65620 OYP65620 PIL65620 PSH65620 QCD65620 QLZ65620 QVV65620 RFR65620 RPN65620 RZJ65620 SJF65620 STB65620 TCX65620 TMT65620 TWP65620 UGL65620 UQH65620 VAD65620 VJZ65620 VTV65620 WDR65620 WNN65620 WXJ65620 S131156 KX131156 UT131156 AEP131156 AOL131156 AYH131156 BID131156 BRZ131156 CBV131156 CLR131156 CVN131156 DFJ131156 DPF131156 DZB131156 EIX131156 EST131156 FCP131156 FML131156 FWH131156 GGD131156 GPZ131156 GZV131156 HJR131156 HTN131156 IDJ131156 INF131156 IXB131156 JGX131156 JQT131156 KAP131156 KKL131156 KUH131156 LED131156 LNZ131156 LXV131156 MHR131156 MRN131156 NBJ131156 NLF131156 NVB131156 OEX131156 OOT131156 OYP131156 PIL131156 PSH131156 QCD131156 QLZ131156 QVV131156 RFR131156 RPN131156 RZJ131156 SJF131156 STB131156 TCX131156 TMT131156 TWP131156 UGL131156 UQH131156 VAD131156 VJZ131156 VTV131156 WDR131156 WNN131156 WXJ131156 S196692 KX196692 UT196692 AEP196692 AOL196692 AYH196692 BID196692 BRZ196692 CBV196692 CLR196692 CVN196692 DFJ196692 DPF196692 DZB196692 EIX196692 EST196692 FCP196692 FML196692 FWH196692 GGD196692 GPZ196692 GZV196692 HJR196692 HTN196692 IDJ196692 INF196692 IXB196692 JGX196692 JQT196692 KAP196692 KKL196692 KUH196692 LED196692 LNZ196692 LXV196692 MHR196692 MRN196692 NBJ196692 NLF196692 NVB196692 OEX196692 OOT196692 OYP196692 PIL196692 PSH196692 QCD196692 QLZ196692 QVV196692 RFR196692 RPN196692 RZJ196692 SJF196692 STB196692 TCX196692 TMT196692 TWP196692 UGL196692 UQH196692 VAD196692 VJZ196692 VTV196692 WDR196692 WNN196692 WXJ196692 S262228 KX262228 UT262228 AEP262228 AOL262228 AYH262228 BID262228 BRZ262228 CBV262228 CLR262228 CVN262228 DFJ262228 DPF262228 DZB262228 EIX262228 EST262228 FCP262228 FML262228 FWH262228 GGD262228 GPZ262228 GZV262228 HJR262228 HTN262228 IDJ262228 INF262228 IXB262228 JGX262228 JQT262228 KAP262228 KKL262228 KUH262228 LED262228 LNZ262228 LXV262228 MHR262228 MRN262228 NBJ262228 NLF262228 NVB262228 OEX262228 OOT262228 OYP262228 PIL262228 PSH262228 QCD262228 QLZ262228 QVV262228 RFR262228 RPN262228 RZJ262228 SJF262228 STB262228 TCX262228 TMT262228 TWP262228 UGL262228 UQH262228 VAD262228 VJZ262228 VTV262228 WDR262228 WNN262228 WXJ262228 S327764 KX327764 UT327764 AEP327764 AOL327764 AYH327764 BID327764 BRZ327764 CBV327764 CLR327764 CVN327764 DFJ327764 DPF327764 DZB327764 EIX327764 EST327764 FCP327764 FML327764 FWH327764 GGD327764 GPZ327764 GZV327764 HJR327764 HTN327764 IDJ327764 INF327764 IXB327764 JGX327764 JQT327764 KAP327764 KKL327764 KUH327764 LED327764 LNZ327764 LXV327764 MHR327764 MRN327764 NBJ327764 NLF327764 NVB327764 OEX327764 OOT327764 OYP327764 PIL327764 PSH327764 QCD327764 QLZ327764 QVV327764 RFR327764 RPN327764 RZJ327764 SJF327764 STB327764 TCX327764 TMT327764 TWP327764 UGL327764 UQH327764 VAD327764 VJZ327764 VTV327764 WDR327764 WNN327764 WXJ327764 S393300 KX393300 UT393300 AEP393300 AOL393300 AYH393300 BID393300 BRZ393300 CBV393300 CLR393300 CVN393300 DFJ393300 DPF393300 DZB393300 EIX393300 EST393300 FCP393300 FML393300 FWH393300 GGD393300 GPZ393300 GZV393300 HJR393300 HTN393300 IDJ393300 INF393300 IXB393300 JGX393300 JQT393300 KAP393300 KKL393300 KUH393300 LED393300 LNZ393300 LXV393300 MHR393300 MRN393300 NBJ393300 NLF393300 NVB393300 OEX393300 OOT393300 OYP393300 PIL393300 PSH393300 QCD393300 QLZ393300 QVV393300 RFR393300 RPN393300 RZJ393300 SJF393300 STB393300 TCX393300 TMT393300 TWP393300 UGL393300 UQH393300 VAD393300 VJZ393300 VTV393300 WDR393300 WNN393300 WXJ393300 S458836 KX458836 UT458836 AEP458836 AOL458836 AYH458836 BID458836 BRZ458836 CBV458836 CLR458836 CVN458836 DFJ458836 DPF458836 DZB458836 EIX458836 EST458836 FCP458836 FML458836 FWH458836 GGD458836 GPZ458836 GZV458836 HJR458836 HTN458836 IDJ458836 INF458836 IXB458836 JGX458836 JQT458836 KAP458836 KKL458836 KUH458836 LED458836 LNZ458836 LXV458836 MHR458836 MRN458836 NBJ458836 NLF458836 NVB458836 OEX458836 OOT458836 OYP458836 PIL458836 PSH458836 QCD458836 QLZ458836 QVV458836 RFR458836 RPN458836 RZJ458836 SJF458836 STB458836 TCX458836 TMT458836 TWP458836 UGL458836 UQH458836 VAD458836 VJZ458836 VTV458836 WDR458836 WNN458836 WXJ458836 S524372 KX524372 UT524372 AEP524372 AOL524372 AYH524372 BID524372 BRZ524372 CBV524372 CLR524372 CVN524372 DFJ524372 DPF524372 DZB524372 EIX524372 EST524372 FCP524372 FML524372 FWH524372 GGD524372 GPZ524372 GZV524372 HJR524372 HTN524372 IDJ524372 INF524372 IXB524372 JGX524372 JQT524372 KAP524372 KKL524372 KUH524372 LED524372 LNZ524372 LXV524372 MHR524372 MRN524372 NBJ524372 NLF524372 NVB524372 OEX524372 OOT524372 OYP524372 PIL524372 PSH524372 QCD524372 QLZ524372 QVV524372 RFR524372 RPN524372 RZJ524372 SJF524372 STB524372 TCX524372 TMT524372 TWP524372 UGL524372 UQH524372 VAD524372 VJZ524372 VTV524372 WDR524372 WNN524372 WXJ524372 S589908 KX589908 UT589908 AEP589908 AOL589908 AYH589908 BID589908 BRZ589908 CBV589908 CLR589908 CVN589908 DFJ589908 DPF589908 DZB589908 EIX589908 EST589908 FCP589908 FML589908 FWH589908 GGD589908 GPZ589908 GZV589908 HJR589908 HTN589908 IDJ589908 INF589908 IXB589908 JGX589908 JQT589908 KAP589908 KKL589908 KUH589908 LED589908 LNZ589908 LXV589908 MHR589908 MRN589908 NBJ589908 NLF589908 NVB589908 OEX589908 OOT589908 OYP589908 PIL589908 PSH589908 QCD589908 QLZ589908 QVV589908 RFR589908 RPN589908 RZJ589908 SJF589908 STB589908 TCX589908 TMT589908 TWP589908 UGL589908 UQH589908 VAD589908 VJZ589908 VTV589908 WDR589908 WNN589908 WXJ589908 S655444 KX655444 UT655444 AEP655444 AOL655444 AYH655444 BID655444 BRZ655444 CBV655444 CLR655444 CVN655444 DFJ655444 DPF655444 DZB655444 EIX655444 EST655444 FCP655444 FML655444 FWH655444 GGD655444 GPZ655444 GZV655444 HJR655444 HTN655444 IDJ655444 INF655444 IXB655444 JGX655444 JQT655444 KAP655444 KKL655444 KUH655444 LED655444 LNZ655444 LXV655444 MHR655444 MRN655444 NBJ655444 NLF655444 NVB655444 OEX655444 OOT655444 OYP655444 PIL655444 PSH655444 QCD655444 QLZ655444 QVV655444 RFR655444 RPN655444 RZJ655444 SJF655444 STB655444 TCX655444 TMT655444 TWP655444 UGL655444 UQH655444 VAD655444 VJZ655444 VTV655444 WDR655444 WNN655444 WXJ655444 S720980 KX720980 UT720980 AEP720980 AOL720980 AYH720980 BID720980 BRZ720980 CBV720980 CLR720980 CVN720980 DFJ720980 DPF720980 DZB720980 EIX720980 EST720980 FCP720980 FML720980 FWH720980 GGD720980 GPZ720980 GZV720980 HJR720980 HTN720980 IDJ720980 INF720980 IXB720980 JGX720980 JQT720980 KAP720980 KKL720980 KUH720980 LED720980 LNZ720980 LXV720980 MHR720980 MRN720980 NBJ720980 NLF720980 NVB720980 OEX720980 OOT720980 OYP720980 PIL720980 PSH720980 QCD720980 QLZ720980 QVV720980 RFR720980 RPN720980 RZJ720980 SJF720980 STB720980 TCX720980 TMT720980 TWP720980 UGL720980 UQH720980 VAD720980 VJZ720980 VTV720980 WDR720980 WNN720980 WXJ720980 S786516 KX786516 UT786516 AEP786516 AOL786516 AYH786516 BID786516 BRZ786516 CBV786516 CLR786516 CVN786516 DFJ786516 DPF786516 DZB786516 EIX786516 EST786516 FCP786516 FML786516 FWH786516 GGD786516 GPZ786516 GZV786516 HJR786516 HTN786516 IDJ786516 INF786516 IXB786516 JGX786516 JQT786516 KAP786516 KKL786516 KUH786516 LED786516 LNZ786516 LXV786516 MHR786516 MRN786516 NBJ786516 NLF786516 NVB786516 OEX786516 OOT786516 OYP786516 PIL786516 PSH786516 QCD786516 QLZ786516 QVV786516 RFR786516 RPN786516 RZJ786516 SJF786516 STB786516 TCX786516 TMT786516 TWP786516 UGL786516 UQH786516 VAD786516 VJZ786516 VTV786516 WDR786516 WNN786516 WXJ786516 S852052 KX852052 UT852052 AEP852052 AOL852052 AYH852052 BID852052 BRZ852052 CBV852052 CLR852052 CVN852052 DFJ852052 DPF852052 DZB852052 EIX852052 EST852052 FCP852052 FML852052 FWH852052 GGD852052 GPZ852052 GZV852052 HJR852052 HTN852052 IDJ852052 INF852052 IXB852052 JGX852052 JQT852052 KAP852052 KKL852052 KUH852052 LED852052 LNZ852052 LXV852052 MHR852052 MRN852052 NBJ852052 NLF852052 NVB852052 OEX852052 OOT852052 OYP852052 PIL852052 PSH852052 QCD852052 QLZ852052 QVV852052 RFR852052 RPN852052 RZJ852052 SJF852052 STB852052 TCX852052 TMT852052 TWP852052 UGL852052 UQH852052 VAD852052 VJZ852052 VTV852052 WDR852052 WNN852052 WXJ852052 S917588 KX917588 UT917588 AEP917588 AOL917588 AYH917588 BID917588 BRZ917588 CBV917588 CLR917588 CVN917588 DFJ917588 DPF917588 DZB917588 EIX917588 EST917588 FCP917588 FML917588 FWH917588 GGD917588 GPZ917588 GZV917588 HJR917588 HTN917588 IDJ917588 INF917588 IXB917588 JGX917588 JQT917588 KAP917588 KKL917588 KUH917588 LED917588 LNZ917588 LXV917588 MHR917588 MRN917588 NBJ917588 NLF917588 NVB917588 OEX917588 OOT917588 OYP917588 PIL917588 PSH917588 QCD917588 QLZ917588 QVV917588 RFR917588 RPN917588 RZJ917588 SJF917588 STB917588 TCX917588 TMT917588 TWP917588 UGL917588 UQH917588 VAD917588 VJZ917588 VTV917588 WDR917588 WNN917588 WXJ917588 S983124 KX983124 UT983124 AEP983124 AOL983124 AYH983124 BID983124 BRZ983124 CBV983124 CLR983124 CVN983124 DFJ983124 DPF983124 DZB983124 EIX983124 EST983124 FCP983124 FML983124 FWH983124 GGD983124 GPZ983124 GZV983124 HJR983124 HTN983124 IDJ983124 INF983124 IXB983124 JGX983124 JQT983124 KAP983124 KKL983124 KUH983124 LED983124 LNZ983124 LXV983124 MHR983124 MRN983124 NBJ983124 NLF983124 NVB983124 OEX983124 OOT983124 OYP983124 PIL983124 PSH983124 QCD983124 QLZ983124 QVV983124 RFR983124 RPN983124 RZJ983124 SJF983124 STB983124 TCX983124 TMT983124 TWP983124 UGL983124 UQH983124 VAD983124 VJZ983124 VTV983124 WDR983124 WNN983124 WXJ983124 U524372 U589908 KZ65620 UV65620 AER65620 AON65620 AYJ65620 BIF65620 BSB65620 CBX65620 CLT65620 CVP65620 DFL65620 DPH65620 DZD65620 EIZ65620 ESV65620 FCR65620 FMN65620 FWJ65620 GGF65620 GQB65620 GZX65620 HJT65620 HTP65620 IDL65620 INH65620 IXD65620 JGZ65620 JQV65620 KAR65620 KKN65620 KUJ65620 LEF65620 LOB65620 LXX65620 MHT65620 MRP65620 NBL65620 NLH65620 NVD65620 OEZ65620 OOV65620 OYR65620 PIN65620 PSJ65620 QCF65620 QMB65620 QVX65620 RFT65620 RPP65620 RZL65620 SJH65620 STD65620 TCZ65620 TMV65620 TWR65620 UGN65620 UQJ65620 VAF65620 VKB65620 VTX65620 WDT65620 WNP65620 WXL65620 U655444 KZ131156 UV131156 AER131156 AON131156 AYJ131156 BIF131156 BSB131156 CBX131156 CLT131156 CVP131156 DFL131156 DPH131156 DZD131156 EIZ131156 ESV131156 FCR131156 FMN131156 FWJ131156 GGF131156 GQB131156 GZX131156 HJT131156 HTP131156 IDL131156 INH131156 IXD131156 JGZ131156 JQV131156 KAR131156 KKN131156 KUJ131156 LEF131156 LOB131156 LXX131156 MHT131156 MRP131156 NBL131156 NLH131156 NVD131156 OEZ131156 OOV131156 OYR131156 PIN131156 PSJ131156 QCF131156 QMB131156 QVX131156 RFT131156 RPP131156 RZL131156 SJH131156 STD131156 TCZ131156 TMV131156 TWR131156 UGN131156 UQJ131156 VAF131156 VKB131156 VTX131156 WDT131156 WNP131156 WXL131156 U720980 KZ196692 UV196692 AER196692 AON196692 AYJ196692 BIF196692 BSB196692 CBX196692 CLT196692 CVP196692 DFL196692 DPH196692 DZD196692 EIZ196692 ESV196692 FCR196692 FMN196692 FWJ196692 GGF196692 GQB196692 GZX196692 HJT196692 HTP196692 IDL196692 INH196692 IXD196692 JGZ196692 JQV196692 KAR196692 KKN196692 KUJ196692 LEF196692 LOB196692 LXX196692 MHT196692 MRP196692 NBL196692 NLH196692 NVD196692 OEZ196692 OOV196692 OYR196692 PIN196692 PSJ196692 QCF196692 QMB196692 QVX196692 RFT196692 RPP196692 RZL196692 SJH196692 STD196692 TCZ196692 TMV196692 TWR196692 UGN196692 UQJ196692 VAF196692 VKB196692 VTX196692 WDT196692 WNP196692 WXL196692 U786516 KZ262228 UV262228 AER262228 AON262228 AYJ262228 BIF262228 BSB262228 CBX262228 CLT262228 CVP262228 DFL262228 DPH262228 DZD262228 EIZ262228 ESV262228 FCR262228 FMN262228 FWJ262228 GGF262228 GQB262228 GZX262228 HJT262228 HTP262228 IDL262228 INH262228 IXD262228 JGZ262228 JQV262228 KAR262228 KKN262228 KUJ262228 LEF262228 LOB262228 LXX262228 MHT262228 MRP262228 NBL262228 NLH262228 NVD262228 OEZ262228 OOV262228 OYR262228 PIN262228 PSJ262228 QCF262228 QMB262228 QVX262228 RFT262228 RPP262228 RZL262228 SJH262228 STD262228 TCZ262228 TMV262228 TWR262228 UGN262228 UQJ262228 VAF262228 VKB262228 VTX262228 WDT262228 WNP262228 WXL262228 U852052 KZ327764 UV327764 AER327764 AON327764 AYJ327764 BIF327764 BSB327764 CBX327764 CLT327764 CVP327764 DFL327764 DPH327764 DZD327764 EIZ327764 ESV327764 FCR327764 FMN327764 FWJ327764 GGF327764 GQB327764 GZX327764 HJT327764 HTP327764 IDL327764 INH327764 IXD327764 JGZ327764 JQV327764 KAR327764 KKN327764 KUJ327764 LEF327764 LOB327764 LXX327764 MHT327764 MRP327764 NBL327764 NLH327764 NVD327764 OEZ327764 OOV327764 OYR327764 PIN327764 PSJ327764 QCF327764 QMB327764 QVX327764 RFT327764 RPP327764 RZL327764 SJH327764 STD327764 TCZ327764 TMV327764 TWR327764 UGN327764 UQJ327764 VAF327764 VKB327764 VTX327764 WDT327764 WNP327764 WXL327764 U917588 KZ393300 UV393300 AER393300 AON393300 AYJ393300 BIF393300 BSB393300 CBX393300 CLT393300 CVP393300 DFL393300 DPH393300 DZD393300 EIZ393300 ESV393300 FCR393300 FMN393300 FWJ393300 GGF393300 GQB393300 GZX393300 HJT393300 HTP393300 IDL393300 INH393300 IXD393300 JGZ393300 JQV393300 KAR393300 KKN393300 KUJ393300 LEF393300 LOB393300 LXX393300 MHT393300 MRP393300 NBL393300 NLH393300 NVD393300 OEZ393300 OOV393300 OYR393300 PIN393300 PSJ393300 QCF393300 QMB393300 QVX393300 RFT393300 RPP393300 RZL393300 SJH393300 STD393300 TCZ393300 TMV393300 TWR393300 UGN393300 UQJ393300 VAF393300 VKB393300 VTX393300 WDT393300 WNP393300 WXL393300 U983124 KZ458836 UV458836 AER458836 AON458836 AYJ458836 BIF458836 BSB458836 CBX458836 CLT458836 CVP458836 DFL458836 DPH458836 DZD458836 EIZ458836 ESV458836 FCR458836 FMN458836 FWJ458836 GGF458836 GQB458836 GZX458836 HJT458836 HTP458836 IDL458836 INH458836 IXD458836 JGZ458836 JQV458836 KAR458836 KKN458836 KUJ458836 LEF458836 LOB458836 LXX458836 MHT458836 MRP458836 NBL458836 NLH458836 NVD458836 OEZ458836 OOV458836 OYR458836 PIN458836 PSJ458836 QCF458836 QMB458836 QVX458836 RFT458836 RPP458836 RZL458836 SJH458836 STD458836 TCZ458836 TMV458836 TWR458836 UGN458836 UQJ458836 VAF458836 VKB458836 VTX458836 WDT458836 WNP458836 WXL458836 U65620 KZ524372 UV524372 AER524372 AON524372 AYJ524372 BIF524372 BSB524372 CBX524372 CLT524372 CVP524372 DFL524372 DPH524372 DZD524372 EIZ524372 ESV524372 FCR524372 FMN524372 FWJ524372 GGF524372 GQB524372 GZX524372 HJT524372 HTP524372 IDL524372 INH524372 IXD524372 JGZ524372 JQV524372 KAR524372 KKN524372 KUJ524372 LEF524372 LOB524372 LXX524372 MHT524372 MRP524372 NBL524372 NLH524372 NVD524372 OEZ524372 OOV524372 OYR524372 PIN524372 PSJ524372 QCF524372 QMB524372 QVX524372 RFT524372 RPP524372 RZL524372 SJH524372 STD524372 TCZ524372 TMV524372 TWR524372 UGN524372 UQJ524372 VAF524372 VKB524372 VTX524372 WDT524372 WNP524372 WXL524372 U131156 KZ589908 UV589908 AER589908 AON589908 AYJ589908 BIF589908 BSB589908 CBX589908 CLT589908 CVP589908 DFL589908 DPH589908 DZD589908 EIZ589908 ESV589908 FCR589908 FMN589908 FWJ589908 GGF589908 GQB589908 GZX589908 HJT589908 HTP589908 IDL589908 INH589908 IXD589908 JGZ589908 JQV589908 KAR589908 KKN589908 KUJ589908 LEF589908 LOB589908 LXX589908 MHT589908 MRP589908 NBL589908 NLH589908 NVD589908 OEZ589908 OOV589908 OYR589908 PIN589908 PSJ589908 QCF589908 QMB589908 QVX589908 RFT589908 RPP589908 RZL589908 SJH589908 STD589908 TCZ589908 TMV589908 TWR589908 UGN589908 UQJ589908 VAF589908 VKB589908 VTX589908 WDT589908 WNP589908 WXL589908 U196692 KZ655444 UV655444 AER655444 AON655444 AYJ655444 BIF655444 BSB655444 CBX655444 CLT655444 CVP655444 DFL655444 DPH655444 DZD655444 EIZ655444 ESV655444 FCR655444 FMN655444 FWJ655444 GGF655444 GQB655444 GZX655444 HJT655444 HTP655444 IDL655444 INH655444 IXD655444 JGZ655444 JQV655444 KAR655444 KKN655444 KUJ655444 LEF655444 LOB655444 LXX655444 MHT655444 MRP655444 NBL655444 NLH655444 NVD655444 OEZ655444 OOV655444 OYR655444 PIN655444 PSJ655444 QCF655444 QMB655444 QVX655444 RFT655444 RPP655444 RZL655444 SJH655444 STD655444 TCZ655444 TMV655444 TWR655444 UGN655444 UQJ655444 VAF655444 VKB655444 VTX655444 WDT655444 WNP655444 WXL655444 U262228 KZ720980 UV720980 AER720980 AON720980 AYJ720980 BIF720980 BSB720980 CBX720980 CLT720980 CVP720980 DFL720980 DPH720980 DZD720980 EIZ720980 ESV720980 FCR720980 FMN720980 FWJ720980 GGF720980 GQB720980 GZX720980 HJT720980 HTP720980 IDL720980 INH720980 IXD720980 JGZ720980 JQV720980 KAR720980 KKN720980 KUJ720980 LEF720980 LOB720980 LXX720980 MHT720980 MRP720980 NBL720980 NLH720980 NVD720980 OEZ720980 OOV720980 OYR720980 PIN720980 PSJ720980 QCF720980 QMB720980 QVX720980 RFT720980 RPP720980 RZL720980 SJH720980 STD720980 TCZ720980 TMV720980 TWR720980 UGN720980 UQJ720980 VAF720980 VKB720980 VTX720980 WDT720980 WNP720980 WXL720980 WNP24 KZ786516 UV786516 AER786516 AON786516 AYJ786516 BIF786516 BSB786516 CBX786516 CLT786516 CVP786516 DFL786516 DPH786516 DZD786516 EIZ786516 ESV786516 FCR786516 FMN786516 FWJ786516 GGF786516 GQB786516 GZX786516 HJT786516 HTP786516 IDL786516 INH786516 IXD786516 JGZ786516 JQV786516 KAR786516 KKN786516 KUJ786516 LEF786516 LOB786516 LXX786516 MHT786516 MRP786516 NBL786516 NLH786516 NVD786516 OEZ786516 OOV786516 OYR786516 PIN786516 PSJ786516 QCF786516 QMB786516 QVX786516 RFT786516 RPP786516 RZL786516 SJH786516 STD786516 TCZ786516 TMV786516 TWR786516 UGN786516 UQJ786516 VAF786516 VKB786516 VTX786516 WDT786516 WNP786516 WXL786516 U24 KZ852052 UV852052 AER852052 AON852052 AYJ852052 BIF852052 BSB852052 CBX852052 CLT852052 CVP852052 DFL852052 DPH852052 DZD852052 EIZ852052 ESV852052 FCR852052 FMN852052 FWJ852052 GGF852052 GQB852052 GZX852052 HJT852052 HTP852052 IDL852052 INH852052 IXD852052 JGZ852052 JQV852052 KAR852052 KKN852052 KUJ852052 LEF852052 LOB852052 LXX852052 MHT852052 MRP852052 NBL852052 NLH852052 NVD852052 OEZ852052 OOV852052 OYR852052 PIN852052 PSJ852052 QCF852052 QMB852052 QVX852052 RFT852052 RPP852052 RZL852052 SJH852052 STD852052 TCZ852052 TMV852052 TWR852052 UGN852052 UQJ852052 VAF852052 VKB852052 VTX852052 WDT852052 WNP852052 WXL852052 KZ917588 UV917588 AER917588 AON917588 AYJ917588 BIF917588 BSB917588 CBX917588 CLT917588 CVP917588 DFL917588 DPH917588 DZD917588 EIZ917588 ESV917588 FCR917588 FMN917588 FWJ917588 GGF917588 GQB917588 GZX917588 HJT917588 HTP917588 IDL917588 INH917588 IXD917588 JGZ917588 JQV917588 KAR917588 KKN917588 KUJ917588 LEF917588 LOB917588 LXX917588 MHT917588 MRP917588 NBL917588 NLH917588 NVD917588 OEZ917588 OOV917588 OYR917588 PIN917588 PSJ917588 QCF917588 QMB917588 QVX917588 RFT917588 RPP917588 RZL917588 SJH917588 STD917588 TCZ917588 TMV917588 TWR917588 UGN917588 UQJ917588 VAF917588 VKB917588 VTX917588 WDT917588 WNP917588 WXL917588 WXL983124 KZ983124 UV983124 AER983124 AON983124 AYJ983124 BIF983124 BSB983124 CBX983124 CLT983124 CVP983124 DFL983124 DPH983124 DZD983124 EIZ983124 ESV983124 FCR983124 FMN983124 FWJ983124 GGF983124 GQB983124 GZX983124 HJT983124 HTP983124 IDL983124 INH983124 IXD983124 JGZ983124 JQV983124 KAR983124 KKN983124 KUJ983124 LEF983124 LOB983124 LXX983124 MHT983124 MRP983124 NBL983124 NLH983124 NVD983124 OEZ983124 OOV983124 OYR983124 PIN983124 PSJ983124 QCF983124 QMB983124 QVX983124 RFT983124 RPP983124 RZL983124 SJH983124 STD983124 TCZ983124 TMV983124 TWR983124 UGN983124 UQJ983124 VAF983124 VKB983124 VTX983124 WDT983124 WNP983124 WDT24 VTX24 VKB24 VAF24 UQJ24 UGN24 TWR24 TMV24 TCZ24 STD24 SJH24 RZL24 RPP24 RFT24 QVX24 QMB24 QCF24 PSJ24 PIN24 OYR24 OOV24 OEZ24 NVD24 NLH24 NBL24 MRP24 MHT24 LXX24 LOB24 LEF24 KUJ24 KKN24 KAR24 JQV24 JGZ24 IXD24 INH24 IDL24 HTP24 HJT24 GZX24 GQB24 GGF24 FWJ24 FMN24 FCR24 ESV24 EIZ24 DZD24 DPH24 DFL24 CVP24 CLT24 CBX24 BSB24 BIF24 AYJ24 AON24 AER24 UV24 UT24 KZ24 WXJ24 WNN24 WDR24 VTV24 VJZ24 VAD24 UQH24 UGL24 TWP24 TMT24 TCX24 STB24 SJF24 RZJ24 RPN24 RFR24 QVV24 QLZ24 QCD24 PSH24 PIL24 OYP24 OOT24 OEX24 NVB24 NLF24 NBJ24 MRN24 MHR24 LXV24 LNZ24 LED24 KUH24 KKL24 KAP24 JQT24 JGX24 IXB24 INF24 IDJ24 HTN24 HJR24 GZV24 GPZ24 GGD24 FWH24 FML24 FCP24 EST24 EIX24 DZB24 DPF24 DFJ24 CVN24 CLR24 CBV24 BRZ24 BID24 AYH24 AOL24 AEP24 KX24 U327764 S24 U393300 U39 WXL24 KX39 S39 WXL39 WNP39 WDT39 VTX39 VKB39 VAF39 UQJ39 UGN39 TWR39 TMV39 TCZ39 STD39 SJH39 RZL39 RPP39 RFT39 QVX39 QMB39 QCF39 PSJ39 PIN39 OYR39 OOV39 OEZ39 NVD39 NLH39 NBL39 MRP39 MHT39 LXX39 LOB39 LEF39 KUJ39 KKN39 KAR39 JQV39 JGZ39 IXD39 INH39 IDL39 HTP39 HJT39 GZX39 GQB39 GGF39 FWJ39 FMN39 FCR39 ESV39 EIZ39 DZD39 DPH39 DFL39 CVP39 CLT39 CBX39 BSB39 BIF39 AYJ39 AON39 AER39 UV39 UT39 KZ39 WXJ39 WNN39 WDR39 VTV39 VJZ39 VAD39 UQH39 UGL39 TWP39 TMT39 TCX39 STB39 SJF39 RZJ39 RPN39 RFR39 QVV39 QLZ39 QCD39 PSH39 PIL39 OYP39 OOT39 OEX39 NVB39 NLF39 NBJ39 MRN39 MHR39 LXV39 LNZ39 LED39 KUH39 KKL39 KAP39 JQT39 JGX39 IXB39 INF39 IDJ39 HTN39 HJR39 GZV39 GPZ39 GGD39 FWH39 FML39 FCP39 EST39 EIX39 DZB39 DPF39 DFJ39 CVN39 CLR39 CBV39 BRZ39 BID39 AYH39 AOL39 AEP39 U54 KX54 S54 WXL54 WNP54 WDT54 VTX54 VKB54 VAF54 UQJ54 UGN54 TWR54 TMV54 TCZ54 STD54 SJH54 RZL54 RPP54 RFT54 QVX54 QMB54 QCF54 PSJ54 PIN54 OYR54 OOV54 OEZ54 NVD54 NLH54 NBL54 MRP54 MHT54 LXX54 LOB54 LEF54 KUJ54 KKN54 KAR54 JQV54 JGZ54 IXD54 INH54 IDL54 HTP54 HJT54 GZX54 GQB54 GGF54 FWJ54 FMN54 FCR54 ESV54 EIZ54 DZD54 DPH54 DFL54 CVP54 CLT54 CBX54 BSB54 BIF54 AYJ54 AON54 AER54 UV54 UT54 KZ54 WXJ54 WNN54 WDR54 VTV54 VJZ54 VAD54 UQH54 UGL54 TWP54 TMT54 TCX54 STB54 SJF54 RZJ54 RPN54 RFR54 QVV54 QLZ54 QCD54 PSH54 PIL54 OYP54 OOT54 OEX54 NVB54 NLF54 NBJ54 MRN54 MHR54 LXV54 LNZ54 LED54 KUH54 KKL54 KAP54 JQT54 JGX54 IXB54 INF54 IDJ54 HTN54 HJR54 GZV54 GPZ54 GGD54 FWH54 FML54 FCP54 EST54 EIX54 DZB54 DPF54 DFJ54 CVN54 CLR54 CBV54 BRZ54 BID54 AYH54 AOL54 AEP54 U69 KX69 S69 WXL69 WNP69 WDT69 VTX69 VKB69 VAF69 UQJ69 UGN69 TWR69 TMV69 TCZ69 STD69 SJH69 RZL69 RPP69 RFT69 QVX69 QMB69 QCF69 PSJ69 PIN69 OYR69 OOV69 OEZ69 NVD69 NLH69 NBL69 MRP69 MHT69 LXX69 LOB69 LEF69 KUJ69 KKN69 KAR69 JQV69 JGZ69 IXD69 INH69 IDL69 HTP69 HJT69 GZX69 GQB69 GGF69 FWJ69 FMN69 FCR69 ESV69 EIZ69 DZD69 DPH69 DFL69 CVP69 CLT69 CBX69 BSB69 BIF69 AYJ69 AON69 AER69 UV69 UT69 KZ69 WXJ69 WNN69 WDR69 VTV69 VJZ69 VAD69 UQH69 UGL69 TWP69 TMT69 TCX69 STB69 SJF69 RZJ69 RPN69 RFR69 QVV69 QLZ69 QCD69 PSH69 PIL69 OYP69 OOT69 OEX69 NVB69 NLF69 NBJ69 MRN69 MHR69 LXV69 LNZ69 LED69 KUH69 KKL69 KAP69 JQT69 JGX69 IXB69 INF69 IDJ69 HTN69 HJR69 GZV69 GPZ69 GGD69 FWH69 FML69 FCP69 EST69 EIX69 DZB69 DPF69 DFJ69 CVN69 CLR69 CBV69 BRZ69 BID69 AYH69 AOL69 AEP69 U84 KX84 S84 WXL84 WNP84 WDT84 VTX84 VKB84 VAF84 UQJ84 UGN84 TWR84 TMV84 TCZ84 STD84 SJH84 RZL84 RPP84 RFT84 QVX84 QMB84 QCF84 PSJ84 PIN84 OYR84 OOV84 OEZ84 NVD84 NLH84 NBL84 MRP84 MHT84 LXX84 LOB84 LEF84 KUJ84 KKN84 KAR84 JQV84 JGZ84 IXD84 INH84 IDL84 HTP84 HJT84 GZX84 GQB84 GGF84 FWJ84 FMN84 FCR84 ESV84 EIZ84 DZD84 DPH84 DFL84 CVP84 CLT84 CBX84 BSB84 BIF84 AYJ84 AON84 AER84 UV84 UT84 KZ84 WXJ84 WNN84 WDR84 VTV84 VJZ84 VAD84 UQH84 UGL84 TWP84 TMT84 TCX84 STB84 SJF84 RZJ84 RPN84 RFR84 QVV84 QLZ84 QCD84 PSH84 PIL84 OYP84 OOT84 OEX84 NVB84 NLF84 NBJ84 MRN84 MHR84 LXV84 LNZ84 LED84 KUH84 KKL84 KAP84 JQT84 JGX84 IXB84 INF84 IDJ84 HTN84 HJR84 GZV84 GPZ84 GGD84 FWH84 FML84 FCP84 EST84 EIX84 DZB84 DPF84 DFJ84 CVN84 CLR84 CBV84 BRZ84 BID84 AYH84 AOL84 AEP84 U458836 Z65620 Z131156 Z196692 Z262228 Z327764 Z393300 Z458836 Z524372 Z589908 Z655444 Z720980 Z786516 Z852052 Z917588 Z983124 AB589908 AB655444 AB720980 AB786516 AB852052 AB917588 AB983124 AB65620 AB131156 AB196692 AB262228 AB69 AB327764 AB458836 AB393300 AB24 AB39 Z24 AB54 Z39 AB84 Z54 Z69 Z84 AB524372 AG65620 AG131156 AG196692 AG262228 AG327764 AG393300 AG458836 AG524372 AG589908 AG655444 AG720980 AG786516 AG852052 AG917588 AG983124 AI589908 AI655444 AI720980 AI786516 AI852052 AI917588 AI983124 AI65620 AI131156 AI196692 AI262228 AI69 AI327764 AI393300 AG69 AI24 AI39 AG24 AI54 AG39 AI458836 AI84 AG54 AG84 AI524372 AN65620 AN131156 AN196692 AN262228 AN327764 AN393300 AN458836 AN524372 AN589908 AN655444 AN720980 AN786516 AN852052 AN917588 AN983124 AP589908 AP655444 AP720980 AP786516 AP852052 AP917588 AP983124 AP65620 AP131156 AP196692 AP262228 AP69 AP327764 AP393300 AN69 AP24 AP39 AN24 AP54 AN39 AP458836 AP84 AN54 AN84 AP524372 AU65620 AU131156 AU196692 AU262228 AU327764 AU393300 AU458836 AU524372 AU589908 AU655444 AU720980 AU786516 AU852052 AU917588 AU983124 AW589908 AW655444 AW720980 AW786516 AW852052 AW917588 AW983124 AW65620 AW131156 AW196692 AW262228 AW69 AW327764 AW393300 AU69 AW24 AW39 AU24 AW54 AU39 AW458836 AW84 AU54 AU84 AW524372 BB65620 BB131156 BB196692 BB262228 BB327764 BB393300 BB458836 BB524372 BB589908 BB655444 BB720980 BB786516 BB852052 BB917588 BB983124 BD524372 BD589908 BD655444 BD720980 BD786516 BD852052 BD917588 BD983124 BD65620 BD131156 BD196692 BD262228 BD69 BD327764 BB69 BD393300 BD24 BB24 BD39 BB39 BD54 BD458836 BB54 BD84 BB84 KX58 S58 WXL58 WNP58 WDT58 VTX58 VKB58 VAF58 UQJ58 UGN58 TWR58 TMV58 TCZ58 STD58 SJH58 RZL58 RPP58 RFT58 QVX58 QMB58 QCF58 PSJ58 PIN58 OYR58 OOV58 OEZ58 NVD58 NLH58 NBL58 MRP58 MHT58 LXX58 LOB58 LEF58 KUJ58 KKN58 KAR58 JQV58 JGZ58 IXD58 INH58 IDL58 HTP58 HJT58 GZX58 GQB58 GGF58 FWJ58 FMN58 FCR58 ESV58 EIZ58 DZD58 DPH58 DFL58 CVP58 CLT58 CBX58 BSB58 BIF58 AYJ58 AON58 AER58 UV58 UT58 KZ58 WXJ58 WNN58 WDR58 VTV58 VJZ58 VAD58 UQH58 UGL58 TWP58 TMT58 TCX58 STB58 SJF58 RZJ58 RPN58 RFR58 QVV58 QLZ58 QCD58 PSH58 PIL58 OYP58 OOT58 OEX58 NVB58 NLF58 NBJ58 MRN58 MHR58 LXV58 LNZ58 LED58 KUH58 KKL58 KAP58 JQT58 JGX58 IXB58 INF58 IDJ58 HTN58 HJR58 GZV58 GPZ58 GGD58 FWH58 FML58 FCP58 EST58 EIX58 DZB58 DPF58 DFJ58 CVN58 CLR58 CBV58 BRZ58 BID58 AYH58 AOL58 AEP58 U58 Z58 AB58 AG58 AI58 AN58 AP58 AU58 AW58 BB58 BD58 KX43 S43 WXL43 WNP43 WDT43 VTX43 VKB43 VAF43 UQJ43 UGN43 TWR43 TMV43 TCZ43 STD43 SJH43 RZL43 RPP43 RFT43 QVX43 QMB43 QCF43 PSJ43 PIN43 OYR43 OOV43 OEZ43 NVD43 NLH43 NBL43 MRP43 MHT43 LXX43 LOB43 LEF43 KUJ43 KKN43 KAR43 JQV43 JGZ43 IXD43 INH43 IDL43 HTP43 HJT43 GZX43 GQB43 GGF43 FWJ43 FMN43 FCR43 ESV43 EIZ43 DZD43 DPH43 DFL43 CVP43 CLT43 CBX43 BSB43 BIF43 AYJ43 AON43 AER43 UV43 UT43 KZ43 WXJ43 WNN43 WDR43 VTV43 VJZ43 VAD43 UQH43 UGL43 TWP43 TMT43 TCX43 STB43 SJF43 RZJ43 RPN43 RFR43 QVV43 QLZ43 QCD43 PSH43 PIL43 OYP43 OOT43 OEX43 NVB43 NLF43 NBJ43 MRN43 MHR43 LXV43 LNZ43 LED43 KUH43 KKL43 KAP43 JQT43 JGX43 IXB43 INF43 IDJ43 HTN43 HJR43 GZV43 GPZ43 GGD43 FWH43 FML43 FCP43 EST43 EIX43 DZB43 DPF43 DFJ43 CVN43 CLR43 CBV43 BRZ43 BID43 AYH43 AOL43 AEP43 U43 Z43 AB43 AG43 AI43 AN43 AP43 AU43 AW43 BB43 BD43 KX73 S73 WXL73 WNP73 WDT73 VTX73 VKB73 VAF73 UQJ73 UGN73 TWR73 TMV73 TCZ73 STD73 SJH73 RZL73 RPP73 RFT73 QVX73 QMB73 QCF73 PSJ73 PIN73 OYR73 OOV73 OEZ73 NVD73 NLH73 NBL73 MRP73 MHT73 LXX73 LOB73 LEF73 KUJ73 KKN73 KAR73 JQV73 JGZ73 IXD73 INH73 IDL73 HTP73 HJT73 GZX73 GQB73 GGF73 FWJ73 FMN73 FCR73 ESV73 EIZ73 DZD73 DPH73 DFL73 CVP73 CLT73 CBX73 BSB73 BIF73 AYJ73 AON73 AER73 UV73 UT73 KZ73 WXJ73 WNN73 WDR73 VTV73 VJZ73 VAD73 UQH73 UGL73 TWP73 TMT73 TCX73 STB73 SJF73 RZJ73 RPN73 RFR73 QVV73 QLZ73 QCD73 PSH73 PIL73 OYP73 OOT73 OEX73 NVB73 NLF73 NBJ73 MRN73 MHR73 LXV73 LNZ73 LED73 KUH73 KKL73 KAP73 JQT73 JGX73 IXB73 INF73 IDJ73 HTN73 HJR73 GZV73 GPZ73 GGD73 FWH73 FML73 FCP73 EST73 EIX73 DZB73 DPF73 DFJ73 CVN73 CLR73 CBV73 BRZ73 BID73 AYH73 AOL73 AEP73 U73 Z73 AB73 AG73 AI73 AN73 AP73 AU73 AW73 BB73 BD73 KX88 S88 WXL88 WNP88 WDT88 VTX88 VKB88 VAF88 UQJ88 UGN88 TWR88 TMV88 TCZ88 STD88 SJH88 RZL88 RPP88 RFT88 QVX88 QMB88 QCF88 PSJ88 PIN88 OYR88 OOV88 OEZ88 NVD88 NLH88 NBL88 MRP88 MHT88 LXX88 LOB88 LEF88 KUJ88 KKN88 KAR88 JQV88 JGZ88 IXD88 INH88 IDL88 HTP88 HJT88 GZX88 GQB88 GGF88 FWJ88 FMN88 FCR88 ESV88 EIZ88 DZD88 DPH88 DFL88 CVP88 CLT88 CBX88 BSB88 BIF88 AYJ88 AON88 AER88 UV88 UT88 KZ88 WXJ88 WNN88 WDR88 VTV88 VJZ88 VAD88 UQH88 UGL88 TWP88 TMT88 TCX88 STB88 SJF88 RZJ88 RPN88 RFR88 QVV88 QLZ88 QCD88 PSH88 PIL88 OYP88 OOT88 OEX88 NVB88 NLF88 NBJ88 MRN88 MHR88 LXV88 LNZ88 LED88 KUH88 KKL88 KAP88 JQT88 JGX88 IXB88 INF88 IDJ88 HTN88 HJR88 GZV88 GPZ88 GGD88 FWH88 FML88 FCP88 EST88 EIX88 DZB88 DPF88 DFJ88 CVN88 CLR88 CBV88 BRZ88 BID88 AYH88 AOL88 AEP88 U88 Z88 AB88 AG88 AI88 AN88 AP88 AU88 AW88 BB88 BD88 KX28 S28 WXL28 WNP28 WDT28 VTX28 VKB28 VAF28 UQJ28 UGN28 TWR28 TMV28 TCZ28 STD28 SJH28 RZL28 RPP28 RFT28 QVX28 QMB28 QCF28 PSJ28 PIN28 OYR28 OOV28 OEZ28 NVD28 NLH28 NBL28 MRP28 MHT28 LXX28 LOB28 LEF28 KUJ28 KKN28 KAR28 JQV28 JGZ28 IXD28 INH28 IDL28 HTP28 HJT28 GZX28 GQB28 GGF28 FWJ28 FMN28 FCR28 ESV28 EIZ28 DZD28 DPH28 DFL28 CVP28 CLT28 CBX28 BSB28 BIF28 AYJ28 AON28 AER28 UV28 UT28 KZ28 WXJ28 WNN28 WDR28 VTV28 VJZ28 VAD28 UQH28 UGL28 TWP28 TMT28 TCX28 STB28 SJF28 RZJ28 RPN28 RFR28 QVV28 QLZ28 QCD28 PSH28 PIL28 OYP28 OOT28 OEX28 NVB28 NLF28 NBJ28 MRN28 MHR28 LXV28 LNZ28 LED28 KUH28 KKL28 KAP28 JQT28 JGX28 IXB28 INF28 IDJ28 HTN28 HJR28 GZV28 GPZ28 GGD28 FWH28 FML28 FCP28 EST28 EIX28 DZB28 DPF28 DFJ28 CVN28 CLR28 CBV28 BRZ28 BID28 AYH28 AOL28 AEP28 U28 Z28 AB28 AG28 AI28 AN28 AP28 AU28 AW28 BB28 BD2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620 KW65620 US65620 AEO65620 AOK65620 AYG65620 BIC65620 BRY65620 CBU65620 CLQ65620 CVM65620 DFI65620 DPE65620 DZA65620 EIW65620 ESS65620 FCO65620 FMK65620 FWG65620 GGC65620 GPY65620 GZU65620 HJQ65620 HTM65620 IDI65620 INE65620 IXA65620 JGW65620 JQS65620 KAO65620 KKK65620 KUG65620 LEC65620 LNY65620 LXU65620 MHQ65620 MRM65620 NBI65620 NLE65620 NVA65620 OEW65620 OOS65620 OYO65620 PIK65620 PSG65620 QCC65620 QLY65620 QVU65620 RFQ65620 RPM65620 RZI65620 SJE65620 STA65620 TCW65620 TMS65620 TWO65620 UGK65620 UQG65620 VAC65620 VJY65620 VTU65620 WDQ65620 WNM65620 WXI65620 R131156 KW131156 US131156 AEO131156 AOK131156 AYG131156 BIC131156 BRY131156 CBU131156 CLQ131156 CVM131156 DFI131156 DPE131156 DZA131156 EIW131156 ESS131156 FCO131156 FMK131156 FWG131156 GGC131156 GPY131156 GZU131156 HJQ131156 HTM131156 IDI131156 INE131156 IXA131156 JGW131156 JQS131156 KAO131156 KKK131156 KUG131156 LEC131156 LNY131156 LXU131156 MHQ131156 MRM131156 NBI131156 NLE131156 NVA131156 OEW131156 OOS131156 OYO131156 PIK131156 PSG131156 QCC131156 QLY131156 QVU131156 RFQ131156 RPM131156 RZI131156 SJE131156 STA131156 TCW131156 TMS131156 TWO131156 UGK131156 UQG131156 VAC131156 VJY131156 VTU131156 WDQ131156 WNM131156 WXI131156 R196692 KW196692 US196692 AEO196692 AOK196692 AYG196692 BIC196692 BRY196692 CBU196692 CLQ196692 CVM196692 DFI196692 DPE196692 DZA196692 EIW196692 ESS196692 FCO196692 FMK196692 FWG196692 GGC196692 GPY196692 GZU196692 HJQ196692 HTM196692 IDI196692 INE196692 IXA196692 JGW196692 JQS196692 KAO196692 KKK196692 KUG196692 LEC196692 LNY196692 LXU196692 MHQ196692 MRM196692 NBI196692 NLE196692 NVA196692 OEW196692 OOS196692 OYO196692 PIK196692 PSG196692 QCC196692 QLY196692 QVU196692 RFQ196692 RPM196692 RZI196692 SJE196692 STA196692 TCW196692 TMS196692 TWO196692 UGK196692 UQG196692 VAC196692 VJY196692 VTU196692 WDQ196692 WNM196692 WXI196692 R262228 KW262228 US262228 AEO262228 AOK262228 AYG262228 BIC262228 BRY262228 CBU262228 CLQ262228 CVM262228 DFI262228 DPE262228 DZA262228 EIW262228 ESS262228 FCO262228 FMK262228 FWG262228 GGC262228 GPY262228 GZU262228 HJQ262228 HTM262228 IDI262228 INE262228 IXA262228 JGW262228 JQS262228 KAO262228 KKK262228 KUG262228 LEC262228 LNY262228 LXU262228 MHQ262228 MRM262228 NBI262228 NLE262228 NVA262228 OEW262228 OOS262228 OYO262228 PIK262228 PSG262228 QCC262228 QLY262228 QVU262228 RFQ262228 RPM262228 RZI262228 SJE262228 STA262228 TCW262228 TMS262228 TWO262228 UGK262228 UQG262228 VAC262228 VJY262228 VTU262228 WDQ262228 WNM262228 WXI262228 R327764 KW327764 US327764 AEO327764 AOK327764 AYG327764 BIC327764 BRY327764 CBU327764 CLQ327764 CVM327764 DFI327764 DPE327764 DZA327764 EIW327764 ESS327764 FCO327764 FMK327764 FWG327764 GGC327764 GPY327764 GZU327764 HJQ327764 HTM327764 IDI327764 INE327764 IXA327764 JGW327764 JQS327764 KAO327764 KKK327764 KUG327764 LEC327764 LNY327764 LXU327764 MHQ327764 MRM327764 NBI327764 NLE327764 NVA327764 OEW327764 OOS327764 OYO327764 PIK327764 PSG327764 QCC327764 QLY327764 QVU327764 RFQ327764 RPM327764 RZI327764 SJE327764 STA327764 TCW327764 TMS327764 TWO327764 UGK327764 UQG327764 VAC327764 VJY327764 VTU327764 WDQ327764 WNM327764 WXI327764 R393300 KW393300 US393300 AEO393300 AOK393300 AYG393300 BIC393300 BRY393300 CBU393300 CLQ393300 CVM393300 DFI393300 DPE393300 DZA393300 EIW393300 ESS393300 FCO393300 FMK393300 FWG393300 GGC393300 GPY393300 GZU393300 HJQ393300 HTM393300 IDI393300 INE393300 IXA393300 JGW393300 JQS393300 KAO393300 KKK393300 KUG393300 LEC393300 LNY393300 LXU393300 MHQ393300 MRM393300 NBI393300 NLE393300 NVA393300 OEW393300 OOS393300 OYO393300 PIK393300 PSG393300 QCC393300 QLY393300 QVU393300 RFQ393300 RPM393300 RZI393300 SJE393300 STA393300 TCW393300 TMS393300 TWO393300 UGK393300 UQG393300 VAC393300 VJY393300 VTU393300 WDQ393300 WNM393300 WXI393300 R458836 KW458836 US458836 AEO458836 AOK458836 AYG458836 BIC458836 BRY458836 CBU458836 CLQ458836 CVM458836 DFI458836 DPE458836 DZA458836 EIW458836 ESS458836 FCO458836 FMK458836 FWG458836 GGC458836 GPY458836 GZU458836 HJQ458836 HTM458836 IDI458836 INE458836 IXA458836 JGW458836 JQS458836 KAO458836 KKK458836 KUG458836 LEC458836 LNY458836 LXU458836 MHQ458836 MRM458836 NBI458836 NLE458836 NVA458836 OEW458836 OOS458836 OYO458836 PIK458836 PSG458836 QCC458836 QLY458836 QVU458836 RFQ458836 RPM458836 RZI458836 SJE458836 STA458836 TCW458836 TMS458836 TWO458836 UGK458836 UQG458836 VAC458836 VJY458836 VTU458836 WDQ458836 WNM458836 WXI458836 R524372 KW524372 US524372 AEO524372 AOK524372 AYG524372 BIC524372 BRY524372 CBU524372 CLQ524372 CVM524372 DFI524372 DPE524372 DZA524372 EIW524372 ESS524372 FCO524372 FMK524372 FWG524372 GGC524372 GPY524372 GZU524372 HJQ524372 HTM524372 IDI524372 INE524372 IXA524372 JGW524372 JQS524372 KAO524372 KKK524372 KUG524372 LEC524372 LNY524372 LXU524372 MHQ524372 MRM524372 NBI524372 NLE524372 NVA524372 OEW524372 OOS524372 OYO524372 PIK524372 PSG524372 QCC524372 QLY524372 QVU524372 RFQ524372 RPM524372 RZI524372 SJE524372 STA524372 TCW524372 TMS524372 TWO524372 UGK524372 UQG524372 VAC524372 VJY524372 VTU524372 WDQ524372 WNM524372 WXI524372 R589908 KW589908 US589908 AEO589908 AOK589908 AYG589908 BIC589908 BRY589908 CBU589908 CLQ589908 CVM589908 DFI589908 DPE589908 DZA589908 EIW589908 ESS589908 FCO589908 FMK589908 FWG589908 GGC589908 GPY589908 GZU589908 HJQ589908 HTM589908 IDI589908 INE589908 IXA589908 JGW589908 JQS589908 KAO589908 KKK589908 KUG589908 LEC589908 LNY589908 LXU589908 MHQ589908 MRM589908 NBI589908 NLE589908 NVA589908 OEW589908 OOS589908 OYO589908 PIK589908 PSG589908 QCC589908 QLY589908 QVU589908 RFQ589908 RPM589908 RZI589908 SJE589908 STA589908 TCW589908 TMS589908 TWO589908 UGK589908 UQG589908 VAC589908 VJY589908 VTU589908 WDQ589908 WNM589908 WXI589908 R655444 KW655444 US655444 AEO655444 AOK655444 AYG655444 BIC655444 BRY655444 CBU655444 CLQ655444 CVM655444 DFI655444 DPE655444 DZA655444 EIW655444 ESS655444 FCO655444 FMK655444 FWG655444 GGC655444 GPY655444 GZU655444 HJQ655444 HTM655444 IDI655444 INE655444 IXA655444 JGW655444 JQS655444 KAO655444 KKK655444 KUG655444 LEC655444 LNY655444 LXU655444 MHQ655444 MRM655444 NBI655444 NLE655444 NVA655444 OEW655444 OOS655444 OYO655444 PIK655444 PSG655444 QCC655444 QLY655444 QVU655444 RFQ655444 RPM655444 RZI655444 SJE655444 STA655444 TCW655444 TMS655444 TWO655444 UGK655444 UQG655444 VAC655444 VJY655444 VTU655444 WDQ655444 WNM655444 WXI655444 R720980 KW720980 US720980 AEO720980 AOK720980 AYG720980 BIC720980 BRY720980 CBU720980 CLQ720980 CVM720980 DFI720980 DPE720980 DZA720980 EIW720980 ESS720980 FCO720980 FMK720980 FWG720980 GGC720980 GPY720980 GZU720980 HJQ720980 HTM720980 IDI720980 INE720980 IXA720980 JGW720980 JQS720980 KAO720980 KKK720980 KUG720980 LEC720980 LNY720980 LXU720980 MHQ720980 MRM720980 NBI720980 NLE720980 NVA720980 OEW720980 OOS720980 OYO720980 PIK720980 PSG720980 QCC720980 QLY720980 QVU720980 RFQ720980 RPM720980 RZI720980 SJE720980 STA720980 TCW720980 TMS720980 TWO720980 UGK720980 UQG720980 VAC720980 VJY720980 VTU720980 WDQ720980 WNM720980 WXI720980 R786516 KW786516 US786516 AEO786516 AOK786516 AYG786516 BIC786516 BRY786516 CBU786516 CLQ786516 CVM786516 DFI786516 DPE786516 DZA786516 EIW786516 ESS786516 FCO786516 FMK786516 FWG786516 GGC786516 GPY786516 GZU786516 HJQ786516 HTM786516 IDI786516 INE786516 IXA786516 JGW786516 JQS786516 KAO786516 KKK786516 KUG786516 LEC786516 LNY786516 LXU786516 MHQ786516 MRM786516 NBI786516 NLE786516 NVA786516 OEW786516 OOS786516 OYO786516 PIK786516 PSG786516 QCC786516 QLY786516 QVU786516 RFQ786516 RPM786516 RZI786516 SJE786516 STA786516 TCW786516 TMS786516 TWO786516 UGK786516 UQG786516 VAC786516 VJY786516 VTU786516 WDQ786516 WNM786516 WXI786516 R852052 KW852052 US852052 AEO852052 AOK852052 AYG852052 BIC852052 BRY852052 CBU852052 CLQ852052 CVM852052 DFI852052 DPE852052 DZA852052 EIW852052 ESS852052 FCO852052 FMK852052 FWG852052 GGC852052 GPY852052 GZU852052 HJQ852052 HTM852052 IDI852052 INE852052 IXA852052 JGW852052 JQS852052 KAO852052 KKK852052 KUG852052 LEC852052 LNY852052 LXU852052 MHQ852052 MRM852052 NBI852052 NLE852052 NVA852052 OEW852052 OOS852052 OYO852052 PIK852052 PSG852052 QCC852052 QLY852052 QVU852052 RFQ852052 RPM852052 RZI852052 SJE852052 STA852052 TCW852052 TMS852052 TWO852052 UGK852052 UQG852052 VAC852052 VJY852052 VTU852052 WDQ852052 WNM852052 WXI852052 R917588 KW917588 US917588 AEO917588 AOK917588 AYG917588 BIC917588 BRY917588 CBU917588 CLQ917588 CVM917588 DFI917588 DPE917588 DZA917588 EIW917588 ESS917588 FCO917588 FMK917588 FWG917588 GGC917588 GPY917588 GZU917588 HJQ917588 HTM917588 IDI917588 INE917588 IXA917588 JGW917588 JQS917588 KAO917588 KKK917588 KUG917588 LEC917588 LNY917588 LXU917588 MHQ917588 MRM917588 NBI917588 NLE917588 NVA917588 OEW917588 OOS917588 OYO917588 PIK917588 PSG917588 QCC917588 QLY917588 QVU917588 RFQ917588 RPM917588 RZI917588 SJE917588 STA917588 TCW917588 TMS917588 TWO917588 UGK917588 UQG917588 VAC917588 VJY917588 VTU917588 WDQ917588 WNM917588 WXI917588 R983124 KW983124 US983124 AEO983124 AOK983124 AYG983124 BIC983124 BRY983124 CBU983124 CLQ983124 CVM983124 DFI983124 DPE983124 DZA983124 EIW983124 ESS983124 FCO983124 FMK983124 FWG983124 GGC983124 GPY983124 GZU983124 HJQ983124 HTM983124 IDI983124 INE983124 IXA983124 JGW983124 JQS983124 KAO983124 KKK983124 KUG983124 LEC983124 LNY983124 LXU983124 MHQ983124 MRM983124 NBI983124 NLE983124 NVA983124 OEW983124 OOS983124 OYO983124 PIK983124 PSG983124 QCC983124 QLY983124 QVU983124 RFQ983124 RPM983124 RZI983124 SJE983124 STA983124 TCW983124 TMS983124 TWO983124 UGK983124 UQG983124 VAC983124 VJY983124 VTU983124 WDQ983124 WNM983124 WXI983124 WXK983124 T65620 KY65620 UU65620 AEQ65620 AOM65620 AYI65620 BIE65620 BSA65620 CBW65620 CLS65620 CVO65620 DFK65620 DPG65620 DZC65620 EIY65620 ESU65620 FCQ65620 FMM65620 FWI65620 GGE65620 GQA65620 GZW65620 HJS65620 HTO65620 IDK65620 ING65620 IXC65620 JGY65620 JQU65620 KAQ65620 KKM65620 KUI65620 LEE65620 LOA65620 LXW65620 MHS65620 MRO65620 NBK65620 NLG65620 NVC65620 OEY65620 OOU65620 OYQ65620 PIM65620 PSI65620 QCE65620 QMA65620 QVW65620 RFS65620 RPO65620 RZK65620 SJG65620 STC65620 TCY65620 TMU65620 TWQ65620 UGM65620 UQI65620 VAE65620 VKA65620 VTW65620 WDS65620 WNO65620 WXK65620 T131156 KY131156 UU131156 AEQ131156 AOM131156 AYI131156 BIE131156 BSA131156 CBW131156 CLS131156 CVO131156 DFK131156 DPG131156 DZC131156 EIY131156 ESU131156 FCQ131156 FMM131156 FWI131156 GGE131156 GQA131156 GZW131156 HJS131156 HTO131156 IDK131156 ING131156 IXC131156 JGY131156 JQU131156 KAQ131156 KKM131156 KUI131156 LEE131156 LOA131156 LXW131156 MHS131156 MRO131156 NBK131156 NLG131156 NVC131156 OEY131156 OOU131156 OYQ131156 PIM131156 PSI131156 QCE131156 QMA131156 QVW131156 RFS131156 RPO131156 RZK131156 SJG131156 STC131156 TCY131156 TMU131156 TWQ131156 UGM131156 UQI131156 VAE131156 VKA131156 VTW131156 WDS131156 WNO131156 WXK131156 T196692 KY196692 UU196692 AEQ196692 AOM196692 AYI196692 BIE196692 BSA196692 CBW196692 CLS196692 CVO196692 DFK196692 DPG196692 DZC196692 EIY196692 ESU196692 FCQ196692 FMM196692 FWI196692 GGE196692 GQA196692 GZW196692 HJS196692 HTO196692 IDK196692 ING196692 IXC196692 JGY196692 JQU196692 KAQ196692 KKM196692 KUI196692 LEE196692 LOA196692 LXW196692 MHS196692 MRO196692 NBK196692 NLG196692 NVC196692 OEY196692 OOU196692 OYQ196692 PIM196692 PSI196692 QCE196692 QMA196692 QVW196692 RFS196692 RPO196692 RZK196692 SJG196692 STC196692 TCY196692 TMU196692 TWQ196692 UGM196692 UQI196692 VAE196692 VKA196692 VTW196692 WDS196692 WNO196692 WXK196692 T262228 KY262228 UU262228 AEQ262228 AOM262228 AYI262228 BIE262228 BSA262228 CBW262228 CLS262228 CVO262228 DFK262228 DPG262228 DZC262228 EIY262228 ESU262228 FCQ262228 FMM262228 FWI262228 GGE262228 GQA262228 GZW262228 HJS262228 HTO262228 IDK262228 ING262228 IXC262228 JGY262228 JQU262228 KAQ262228 KKM262228 KUI262228 LEE262228 LOA262228 LXW262228 MHS262228 MRO262228 NBK262228 NLG262228 NVC262228 OEY262228 OOU262228 OYQ262228 PIM262228 PSI262228 QCE262228 QMA262228 QVW262228 RFS262228 RPO262228 RZK262228 SJG262228 STC262228 TCY262228 TMU262228 TWQ262228 UGM262228 UQI262228 VAE262228 VKA262228 VTW262228 WDS262228 WNO262228 WXK262228 T327764 KY327764 UU327764 AEQ327764 AOM327764 AYI327764 BIE327764 BSA327764 CBW327764 CLS327764 CVO327764 DFK327764 DPG327764 DZC327764 EIY327764 ESU327764 FCQ327764 FMM327764 FWI327764 GGE327764 GQA327764 GZW327764 HJS327764 HTO327764 IDK327764 ING327764 IXC327764 JGY327764 JQU327764 KAQ327764 KKM327764 KUI327764 LEE327764 LOA327764 LXW327764 MHS327764 MRO327764 NBK327764 NLG327764 NVC327764 OEY327764 OOU327764 OYQ327764 PIM327764 PSI327764 QCE327764 QMA327764 QVW327764 RFS327764 RPO327764 RZK327764 SJG327764 STC327764 TCY327764 TMU327764 TWQ327764 UGM327764 UQI327764 VAE327764 VKA327764 VTW327764 WDS327764 WNO327764 WXK327764 T393300 KY393300 UU393300 AEQ393300 AOM393300 AYI393300 BIE393300 BSA393300 CBW393300 CLS393300 CVO393300 DFK393300 DPG393300 DZC393300 EIY393300 ESU393300 FCQ393300 FMM393300 FWI393300 GGE393300 GQA393300 GZW393300 HJS393300 HTO393300 IDK393300 ING393300 IXC393300 JGY393300 JQU393300 KAQ393300 KKM393300 KUI393300 LEE393300 LOA393300 LXW393300 MHS393300 MRO393300 NBK393300 NLG393300 NVC393300 OEY393300 OOU393300 OYQ393300 PIM393300 PSI393300 QCE393300 QMA393300 QVW393300 RFS393300 RPO393300 RZK393300 SJG393300 STC393300 TCY393300 TMU393300 TWQ393300 UGM393300 UQI393300 VAE393300 VKA393300 VTW393300 WDS393300 WNO393300 WXK393300 T458836 KY458836 UU458836 AEQ458836 AOM458836 AYI458836 BIE458836 BSA458836 CBW458836 CLS458836 CVO458836 DFK458836 DPG458836 DZC458836 EIY458836 ESU458836 FCQ458836 FMM458836 FWI458836 GGE458836 GQA458836 GZW458836 HJS458836 HTO458836 IDK458836 ING458836 IXC458836 JGY458836 JQU458836 KAQ458836 KKM458836 KUI458836 LEE458836 LOA458836 LXW458836 MHS458836 MRO458836 NBK458836 NLG458836 NVC458836 OEY458836 OOU458836 OYQ458836 PIM458836 PSI458836 QCE458836 QMA458836 QVW458836 RFS458836 RPO458836 RZK458836 SJG458836 STC458836 TCY458836 TMU458836 TWQ458836 UGM458836 UQI458836 VAE458836 VKA458836 VTW458836 WDS458836 WNO458836 WXK458836 T524372 KY524372 UU524372 AEQ524372 AOM524372 AYI524372 BIE524372 BSA524372 CBW524372 CLS524372 CVO524372 DFK524372 DPG524372 DZC524372 EIY524372 ESU524372 FCQ524372 FMM524372 FWI524372 GGE524372 GQA524372 GZW524372 HJS524372 HTO524372 IDK524372 ING524372 IXC524372 JGY524372 JQU524372 KAQ524372 KKM524372 KUI524372 LEE524372 LOA524372 LXW524372 MHS524372 MRO524372 NBK524372 NLG524372 NVC524372 OEY524372 OOU524372 OYQ524372 PIM524372 PSI524372 QCE524372 QMA524372 QVW524372 RFS524372 RPO524372 RZK524372 SJG524372 STC524372 TCY524372 TMU524372 TWQ524372 UGM524372 UQI524372 VAE524372 VKA524372 VTW524372 WDS524372 WNO524372 WXK524372 T589908 KY589908 UU589908 AEQ589908 AOM589908 AYI589908 BIE589908 BSA589908 CBW589908 CLS589908 CVO589908 DFK589908 DPG589908 DZC589908 EIY589908 ESU589908 FCQ589908 FMM589908 FWI589908 GGE589908 GQA589908 GZW589908 HJS589908 HTO589908 IDK589908 ING589908 IXC589908 JGY589908 JQU589908 KAQ589908 KKM589908 KUI589908 LEE589908 LOA589908 LXW589908 MHS589908 MRO589908 NBK589908 NLG589908 NVC589908 OEY589908 OOU589908 OYQ589908 PIM589908 PSI589908 QCE589908 QMA589908 QVW589908 RFS589908 RPO589908 RZK589908 SJG589908 STC589908 TCY589908 TMU589908 TWQ589908 UGM589908 UQI589908 VAE589908 VKA589908 VTW589908 WDS589908 WNO589908 WXK589908 T655444 KY655444 UU655444 AEQ655444 AOM655444 AYI655444 BIE655444 BSA655444 CBW655444 CLS655444 CVO655444 DFK655444 DPG655444 DZC655444 EIY655444 ESU655444 FCQ655444 FMM655444 FWI655444 GGE655444 GQA655444 GZW655444 HJS655444 HTO655444 IDK655444 ING655444 IXC655444 JGY655444 JQU655444 KAQ655444 KKM655444 KUI655444 LEE655444 LOA655444 LXW655444 MHS655444 MRO655444 NBK655444 NLG655444 NVC655444 OEY655444 OOU655444 OYQ655444 PIM655444 PSI655444 QCE655444 QMA655444 QVW655444 RFS655444 RPO655444 RZK655444 SJG655444 STC655444 TCY655444 TMU655444 TWQ655444 UGM655444 UQI655444 VAE655444 VKA655444 VTW655444 WDS655444 WNO655444 WXK655444 T720980 KY720980 UU720980 AEQ720980 AOM720980 AYI720980 BIE720980 BSA720980 CBW720980 CLS720980 CVO720980 DFK720980 DPG720980 DZC720980 EIY720980 ESU720980 FCQ720980 FMM720980 FWI720980 GGE720980 GQA720980 GZW720980 HJS720980 HTO720980 IDK720980 ING720980 IXC720980 JGY720980 JQU720980 KAQ720980 KKM720980 KUI720980 LEE720980 LOA720980 LXW720980 MHS720980 MRO720980 NBK720980 NLG720980 NVC720980 OEY720980 OOU720980 OYQ720980 PIM720980 PSI720980 QCE720980 QMA720980 QVW720980 RFS720980 RPO720980 RZK720980 SJG720980 STC720980 TCY720980 TMU720980 TWQ720980 UGM720980 UQI720980 VAE720980 VKA720980 VTW720980 WDS720980 WNO720980 WXK720980 T786516 KY786516 UU786516 AEQ786516 AOM786516 AYI786516 BIE786516 BSA786516 CBW786516 CLS786516 CVO786516 DFK786516 DPG786516 DZC786516 EIY786516 ESU786516 FCQ786516 FMM786516 FWI786516 GGE786516 GQA786516 GZW786516 HJS786516 HTO786516 IDK786516 ING786516 IXC786516 JGY786516 JQU786516 KAQ786516 KKM786516 KUI786516 LEE786516 LOA786516 LXW786516 MHS786516 MRO786516 NBK786516 NLG786516 NVC786516 OEY786516 OOU786516 OYQ786516 PIM786516 PSI786516 QCE786516 QMA786516 QVW786516 RFS786516 RPO786516 RZK786516 SJG786516 STC786516 TCY786516 TMU786516 TWQ786516 UGM786516 UQI786516 VAE786516 VKA786516 VTW786516 WDS786516 WNO786516 WXK786516 T852052 KY852052 UU852052 AEQ852052 AOM852052 AYI852052 BIE852052 BSA852052 CBW852052 CLS852052 CVO852052 DFK852052 DPG852052 DZC852052 EIY852052 ESU852052 FCQ852052 FMM852052 FWI852052 GGE852052 GQA852052 GZW852052 HJS852052 HTO852052 IDK852052 ING852052 IXC852052 JGY852052 JQU852052 KAQ852052 KKM852052 KUI852052 LEE852052 LOA852052 LXW852052 MHS852052 MRO852052 NBK852052 NLG852052 NVC852052 OEY852052 OOU852052 OYQ852052 PIM852052 PSI852052 QCE852052 QMA852052 QVW852052 RFS852052 RPO852052 RZK852052 SJG852052 STC852052 TCY852052 TMU852052 TWQ852052 UGM852052 UQI852052 VAE852052 VKA852052 VTW852052 WDS852052 WNO852052 WXK852052 T917588 KY917588 UU917588 AEQ917588 AOM917588 AYI917588 BIE917588 BSA917588 CBW917588 CLS917588 CVO917588 DFK917588 DPG917588 DZC917588 EIY917588 ESU917588 FCQ917588 FMM917588 FWI917588 GGE917588 GQA917588 GZW917588 HJS917588 HTO917588 IDK917588 ING917588 IXC917588 JGY917588 JQU917588 KAQ917588 KKM917588 KUI917588 LEE917588 LOA917588 LXW917588 MHS917588 MRO917588 NBK917588 NLG917588 NVC917588 OEY917588 OOU917588 OYQ917588 PIM917588 PSI917588 QCE917588 QMA917588 QVW917588 RFS917588 RPO917588 RZK917588 SJG917588 STC917588 TCY917588 TMU917588 TWQ917588 UGM917588 UQI917588 VAE917588 VKA917588 VTW917588 WDS917588 WNO917588 WXK917588 T983124 KY983124 UU983124 AEQ983124 AOM983124 AYI983124 BIE983124 BSA983124 CBW983124 CLS983124 CVO983124 DFK983124 DPG983124 DZC983124 EIY983124 ESU983124 FCQ983124 FMM983124 FWI983124 GGE983124 GQA983124 GZW983124 HJS983124 HTO983124 IDK983124 ING983124 IXC983124 JGY983124 JQU983124 KAQ983124 KKM983124 KUI983124 LEE983124 LOA983124 LXW983124 MHS983124 MRO983124 NBK983124 NLG983124 NVC983124 OEY983124 OOU983124 OYQ983124 PIM983124 PSI983124 QCE983124 QMA983124 QVW983124 RFS983124 RPO983124 RZK983124 SJG983124 STC983124 TCY983124 TMU983124 TWQ983124 UGM983124 UQI983124 VAE983124 VKA983124 VTW983124 WDS983124 WNO983124 VTW24 VKA24 VAE24 UQI24 UGM24 TWQ24 TMU24 TCY24 STC24 SJG24 RZK24 RPO24 RFS24 QVW24 QMA24 QCE24 PSI24 PIM24 OYQ24 OOU24 OEY24 NVC24 NLG24 NBK24 MRO24 MHS24 LXW24 LOA24 LEE24 KUI24 KKM24 KAQ24 JQU24 JGY24 IXC24 ING24 IDK24 HTO24 HJS24 GZW24 GQA24 GGE24 FWI24 FMM24 FCQ24 ESU24 EIY24 DZC24 DPG24 DFK24 CVO24 CLS24 CBW24 BSA24 BIE24 AYI24 AOM24 AEQ24 UU24 KY24 WXK24 WXI24 WNM24 WDQ24 VTU24 VJY24 VAC24 UQG24 UGK24 TWO24 TMS24 TCW24 STA24 SJE24 RZI24 RPM24 RFQ24 QVU24 QLY24 QCC24 PSG24 PIK24 OYO24 OOS24 OEW24 NVA24 NLE24 NBI24 MRM24 MHQ24 LXU24 LNY24 LEC24 KUG24 KKK24 KAO24 JQS24 JGW24 IXA24 INE24 IDI24 HTM24 HJQ24 GZU24 GPY24 GGC24 FWG24 FMK24 FCO24 ESS24 EIW24 DZA24 DPE24 DFI24 CVM24 CLQ24 CBU24 BRY24 BIC24 AYG24 AOK24 AEO24 US24 KW24 R24 WNO24 WDS24 R39 WXK39 WNO39 WDS39 VTW39 VKA39 VAE39 UQI39 UGM39 TWQ39 TMU39 TCY39 STC39 SJG39 RZK39 RPO39 RFS39 QVW39 QMA39 QCE39 PSI39 PIM39 OYQ39 OOU39 OEY39 NVC39 NLG39 NBK39 MRO39 MHS39 LXW39 LOA39 LEE39 KUI39 KKM39 KAQ39 JQU39 JGY39 IXC39 ING39 IDK39 HTO39 HJS39 GZW39 GQA39 GGE39 FWI39 FMM39 FCQ39 ESU39 EIY39 DZC39 DPG39 DFK39 CVO39 CLS39 CBW39 BSA39 BIE39 AYI39 AOM39 AEQ39 UU39 KY39 T39 WXI39 WNM39 WDQ39 VTU39 VJY39 VAC39 UQG39 UGK39 TWO39 TMS39 TCW39 STA39 SJE39 RZI39 RPM39 RFQ39 QVU39 QLY39 QCC39 PSG39 PIK39 OYO39 OOS39 OEW39 NVA39 NLE39 NBI39 MRM39 MHQ39 LXU39 LNY39 LEC39 KUG39 KKK39 KAO39 JQS39 JGW39 IXA39 INE39 IDI39 HTM39 HJQ39 GZU39 GPY39 GGC39 FWG39 FMK39 FCO39 ESS39 EIW39 DZA39 DPE39 DFI39 CVM39 CLQ39 CBU39 BRY39 BIC39 AYG39 AOK39 AEO39 US39 KW39 R54 WXK54 WNO54 WDS54 VTW54 VKA54 VAE54 UQI54 UGM54 TWQ54 TMU54 TCY54 STC54 SJG54 RZK54 RPO54 RFS54 QVW54 QMA54 QCE54 PSI54 PIM54 OYQ54 OOU54 OEY54 NVC54 NLG54 NBK54 MRO54 MHS54 LXW54 LOA54 LEE54 KUI54 KKM54 KAQ54 JQU54 JGY54 IXC54 ING54 IDK54 HTO54 HJS54 GZW54 GQA54 GGE54 FWI54 FMM54 FCQ54 ESU54 EIY54 DZC54 DPG54 DFK54 CVO54 CLS54 CBW54 BSA54 BIE54 AYI54 AOM54 AEQ54 UU54 KY54 T54 WXI54 WNM54 WDQ54 VTU54 VJY54 VAC54 UQG54 UGK54 TWO54 TMS54 TCW54 STA54 SJE54 RZI54 RPM54 RFQ54 QVU54 QLY54 QCC54 PSG54 PIK54 OYO54 OOS54 OEW54 NVA54 NLE54 NBI54 MRM54 MHQ54 LXU54 LNY54 LEC54 KUG54 KKK54 KAO54 JQS54 JGW54 IXA54 INE54 IDI54 HTM54 HJQ54 GZU54 GPY54 GGC54 FWG54 FMK54 FCO54 ESS54 EIW54 DZA54 DPE54 DFI54 CVM54 CLQ54 CBU54 BRY54 BIC54 AYG54 AOK54 AEO54 US54 KW54 R69 WXK69 WNO69 WDS69 VTW69 VKA69 VAE69 UQI69 UGM69 TWQ69 TMU69 TCY69 STC69 SJG69 RZK69 RPO69 RFS69 QVW69 QMA69 QCE69 PSI69 PIM69 OYQ69 OOU69 OEY69 NVC69 NLG69 NBK69 MRO69 MHS69 LXW69 LOA69 LEE69 KUI69 KKM69 KAQ69 JQU69 JGY69 IXC69 ING69 IDK69 HTO69 HJS69 GZW69 GQA69 GGE69 FWI69 FMM69 FCQ69 ESU69 EIY69 DZC69 DPG69 DFK69 CVO69 CLS69 CBW69 BSA69 BIE69 AYI69 AOM69 AEQ69 UU69 KY69 T69 WXI69 WNM69 WDQ69 VTU69 VJY69 VAC69 UQG69 UGK69 TWO69 TMS69 TCW69 STA69 SJE69 RZI69 RPM69 RFQ69 QVU69 QLY69 QCC69 PSG69 PIK69 OYO69 OOS69 OEW69 NVA69 NLE69 NBI69 MRM69 MHQ69 LXU69 LNY69 LEC69 KUG69 KKK69 KAO69 JQS69 JGW69 IXA69 INE69 IDI69 HTM69 HJQ69 GZU69 GPY69 GGC69 FWG69 FMK69 FCO69 ESS69 EIW69 DZA69 DPE69 DFI69 CVM69 CLQ69 CBU69 BRY69 BIC69 AYG69 AOK69 AEO69 US69 KW69 R84 WXK84 WNO84 WDS84 VTW84 VKA84 VAE84 UQI84 UGM84 TWQ84 TMU84 TCY84 STC84 SJG84 RZK84 RPO84 RFS84 QVW84 QMA84 QCE84 PSI84 PIM84 OYQ84 OOU84 OEY84 NVC84 NLG84 NBK84 MRO84 MHS84 LXW84 LOA84 LEE84 KUI84 KKM84 KAQ84 JQU84 JGY84 IXC84 ING84 IDK84 HTO84 HJS84 GZW84 GQA84 GGE84 FWI84 FMM84 FCQ84 ESU84 EIY84 DZC84 DPG84 DFK84 CVO84 CLS84 CBW84 BSA84 BIE84 AYI84 AOM84 AEQ84 UU84 KY84 T84 WXI84 WNM84 WDQ84 VTU84 VJY84 VAC84 UQG84 UGK84 TWO84 TMS84 TCW84 STA84 SJE84 RZI84 RPM84 RFQ84 QVU84 QLY84 QCC84 PSG84 PIK84 OYO84 OOS84 OEW84 NVA84 NLE84 NBI84 MRM84 MHQ84 LXU84 LNY84 LEC84 KUG84 KKK84 KAO84 JQS84 JGW84 IXA84 INE84 IDI84 HTM84 HJQ84 GZU84 GPY84 GGC84 FWG84 FMK84 FCO84 ESS84 EIW84 DZA84 DPE84 DFI84 CVM84 CLQ84 CBU84 BRY84 BIC84 AYG84 AOK84 AEO84 US84 KW84 Y65620 Y131156 Y196692 Y262228 Y327764 Y393300 Y458836 Y524372 Y589908 Y655444 Y720980 Y786516 Y852052 Y917588 Y983124 AA65620 AA131156 AA196692 AA262228 AA327764 AA393300 AA458836 AA524372 AA589908 AA655444 AA720980 AA786516 AA852052 AA917588 AA983124 Y69 AA69 Y24 Y39 AA39 Y54 AA54 Y84 AA84 AF65620 AF131156 AF196692 AF262228 AF327764 AF393300 AF458836 AF524372 AF589908 AF655444 AF720980 AF786516 AF852052 AF917588 AF983124 AH65620 AH131156 AH196692 AH262228 AH327764 AH393300 AH458836 AH524372 AH589908 AH655444 AH720980 AH786516 AH852052 AH917588 AH983124 AH69 AF69 AF24 AF39 AH39 AF54 AH54 AF84 AH84 AM65620 AM131156 AM196692 AM262228 AM327764 AM393300 AM458836 AM524372 AM589908 AM655444 AM720980 AM786516 AM852052 AM917588 AM983124 AO65620 AO131156 AO196692 AO262228 AO327764 AO393300 AO458836 AO524372 AO589908 AO655444 AO720980 AO786516 AO852052 AO917588 AO983124 AO69 AM69 AM24 AM39 AO39 AM54 AO54 AM84 AO84 AT65620 AT131156 AT196692 AT262228 AT327764 AT393300 AT458836 AT524372 AT589908 AT655444 AT720980 AT786516 AT852052 AT917588 AT983124 AV65620 AV131156 AV196692 AV262228 AV327764 AV393300 AV458836 AV524372 AV589908 AV655444 AV720980 AV786516 AV852052 AV917588 AV983124 AV69 AT69 AT24 AT39 AV39 AT54 AV54 AT84 AV84 BA65620 BA131156 BA196692 BA262228 BA327764 BA393300 BA458836 BA524372 BA589908 BA655444 BA720980 BA786516 BA852052 BA917588 BA983124 BC65620 BC131156 BC196692 BC262228 BC327764 BC393300 BC458836 BC524372 BC589908 BC655444 BC720980 BC786516 BC852052 BC917588 BC983124 BC69 BA69 BA24 BA39 BC39 BA54 BC54 BA84 BC84 R58 WXK58 WNO58 WDS58 VTW58 VKA58 VAE58 UQI58 UGM58 TWQ58 TMU58 TCY58 STC58 SJG58 RZK58 RPO58 RFS58 QVW58 QMA58 QCE58 PSI58 PIM58 OYQ58 OOU58 OEY58 NVC58 NLG58 NBK58 MRO58 MHS58 LXW58 LOA58 LEE58 KUI58 KKM58 KAQ58 JQU58 JGY58 IXC58 ING58 IDK58 HTO58 HJS58 GZW58 GQA58 GGE58 FWI58 FMM58 FCQ58 ESU58 EIY58 DZC58 DPG58 DFK58 CVO58 CLS58 CBW58 BSA58 BIE58 AYI58 AOM58 AEQ58 UU58 KY58 T58 WXI58 WNM58 WDQ58 VTU58 VJY58 VAC58 UQG58 UGK58 TWO58 TMS58 TCW58 STA58 SJE58 RZI58 RPM58 RFQ58 QVU58 QLY58 QCC58 PSG58 PIK58 OYO58 OOS58 OEW58 NVA58 NLE58 NBI58 MRM58 MHQ58 LXU58 LNY58 LEC58 KUG58 KKK58 KAO58 JQS58 JGW58 IXA58 INE58 IDI58 HTM58 HJQ58 GZU58 GPY58 GGC58 FWG58 FMK58 FCO58 ESS58 EIW58 DZA58 DPE58 DFI58 CVM58 CLQ58 CBU58 BRY58 BIC58 AYG58 AOK58 AEO58 US58 KW58 Y58 AA58 AF58 AH58 AM58 AO58 AT58 AV58 BA58 BC58 R43 WXK43 WNO43 WDS43 VTW43 VKA43 VAE43 UQI43 UGM43 TWQ43 TMU43 TCY43 STC43 SJG43 RZK43 RPO43 RFS43 QVW43 QMA43 QCE43 PSI43 PIM43 OYQ43 OOU43 OEY43 NVC43 NLG43 NBK43 MRO43 MHS43 LXW43 LOA43 LEE43 KUI43 KKM43 KAQ43 JQU43 JGY43 IXC43 ING43 IDK43 HTO43 HJS43 GZW43 GQA43 GGE43 FWI43 FMM43 FCQ43 ESU43 EIY43 DZC43 DPG43 DFK43 CVO43 CLS43 CBW43 BSA43 BIE43 AYI43 AOM43 AEQ43 UU43 KY43 T43 WXI43 WNM43 WDQ43 VTU43 VJY43 VAC43 UQG43 UGK43 TWO43 TMS43 TCW43 STA43 SJE43 RZI43 RPM43 RFQ43 QVU43 QLY43 QCC43 PSG43 PIK43 OYO43 OOS43 OEW43 NVA43 NLE43 NBI43 MRM43 MHQ43 LXU43 LNY43 LEC43 KUG43 KKK43 KAO43 JQS43 JGW43 IXA43 INE43 IDI43 HTM43 HJQ43 GZU43 GPY43 GGC43 FWG43 FMK43 FCO43 ESS43 EIW43 DZA43 DPE43 DFI43 CVM43 CLQ43 CBU43 BRY43 BIC43 AYG43 AOK43 AEO43 US43 KW43 Y43 AA43 AF43 AH43 AM43 AO43 AT43 AV43 BA43 BC43 R73 WXK73 WNO73 WDS73 VTW73 VKA73 VAE73 UQI73 UGM73 TWQ73 TMU73 TCY73 STC73 SJG73 RZK73 RPO73 RFS73 QVW73 QMA73 QCE73 PSI73 PIM73 OYQ73 OOU73 OEY73 NVC73 NLG73 NBK73 MRO73 MHS73 LXW73 LOA73 LEE73 KUI73 KKM73 KAQ73 JQU73 JGY73 IXC73 ING73 IDK73 HTO73 HJS73 GZW73 GQA73 GGE73 FWI73 FMM73 FCQ73 ESU73 EIY73 DZC73 DPG73 DFK73 CVO73 CLS73 CBW73 BSA73 BIE73 AYI73 AOM73 AEQ73 UU73 KY73 T73 WXI73 WNM73 WDQ73 VTU73 VJY73 VAC73 UQG73 UGK73 TWO73 TMS73 TCW73 STA73 SJE73 RZI73 RPM73 RFQ73 QVU73 QLY73 QCC73 PSG73 PIK73 OYO73 OOS73 OEW73 NVA73 NLE73 NBI73 MRM73 MHQ73 LXU73 LNY73 LEC73 KUG73 KKK73 KAO73 JQS73 JGW73 IXA73 INE73 IDI73 HTM73 HJQ73 GZU73 GPY73 GGC73 FWG73 FMK73 FCO73 ESS73 EIW73 DZA73 DPE73 DFI73 CVM73 CLQ73 CBU73 BRY73 BIC73 AYG73 AOK73 AEO73 US73 KW73 Y73 AA73 AF73 AH73 AM73 AO73 AT73 AV73 BA73 BC73 R88 WXK88 WNO88 WDS88 VTW88 VKA88 VAE88 UQI88 UGM88 TWQ88 TMU88 TCY88 STC88 SJG88 RZK88 RPO88 RFS88 QVW88 QMA88 QCE88 PSI88 PIM88 OYQ88 OOU88 OEY88 NVC88 NLG88 NBK88 MRO88 MHS88 LXW88 LOA88 LEE88 KUI88 KKM88 KAQ88 JQU88 JGY88 IXC88 ING88 IDK88 HTO88 HJS88 GZW88 GQA88 GGE88 FWI88 FMM88 FCQ88 ESU88 EIY88 DZC88 DPG88 DFK88 CVO88 CLS88 CBW88 BSA88 BIE88 AYI88 AOM88 AEQ88 UU88 KY88 T88 WXI88 WNM88 WDQ88 VTU88 VJY88 VAC88 UQG88 UGK88 TWO88 TMS88 TCW88 STA88 SJE88 RZI88 RPM88 RFQ88 QVU88 QLY88 QCC88 PSG88 PIK88 OYO88 OOS88 OEW88 NVA88 NLE88 NBI88 MRM88 MHQ88 LXU88 LNY88 LEC88 KUG88 KKK88 KAO88 JQS88 JGW88 IXA88 INE88 IDI88 HTM88 HJQ88 GZU88 GPY88 GGC88 FWG88 FMK88 FCO88 ESS88 EIW88 DZA88 DPE88 DFI88 CVM88 CLQ88 CBU88 BRY88 BIC88 AYG88 AOK88 AEO88 US88 KW88 Y88 AA88 AF88 AH88 AM88 AO88 AT88 AV88 BA88 BC88 R28 WXK28 WNO28 WDS28 VTW28 VKA28 VAE28 UQI28 UGM28 TWQ28 TMU28 TCY28 STC28 SJG28 RZK28 RPO28 RFS28 QVW28 QMA28 QCE28 PSI28 PIM28 OYQ28 OOU28 OEY28 NVC28 NLG28 NBK28 MRO28 MHS28 LXW28 LOA28 LEE28 KUI28 KKM28 KAQ28 JQU28 JGY28 IXC28 ING28 IDK28 HTO28 HJS28 GZW28 GQA28 GGE28 FWI28 FMM28 FCQ28 ESU28 EIY28 DZC28 DPG28 DFK28 CVO28 CLS28 CBW28 BSA28 BIE28 AYI28 AOM28 AEQ28 UU28 KY28 T28 WXI28 WNM28 WDQ28 VTU28 VJY28 VAC28 UQG28 UGK28 TWO28 TMS28 TCW28 STA28 SJE28 RZI28 RPM28 RFQ28 QVU28 QLY28 QCC28 PSG28 PIK28 OYO28 OOS28 OEW28 NVA28 NLE28 NBI28 MRM28 MHQ28 LXU28 LNY28 LEC28 KUG28 KKK28 KAO28 JQS28 JGW28 IXA28 INE28 IDI28 HTM28 HJQ28 GZU28 GPY28 GGC28 FWG28 FMK28 FCO28 ESS28 EIW28 DZA28 DPE28 DFI28 CVM28 CLQ28 CBU28 BRY28 BIC28 AYG28 AOK28 AEO28 US28 KW28 Y28 AA28 AF28 AH28 AM28 AO28 AT28 AV28 BA28 BC28"/>
    <dataValidation type="list" allowBlank="1" showInputMessage="1" showErrorMessage="1" errorTitle="Ошибка" error="Выберите значение из списка" sqref="WXD983124 M65620 KR65620 UN65620 AEJ65620 AOF65620 AYB65620 BHX65620 BRT65620 CBP65620 CLL65620 CVH65620 DFD65620 DOZ65620 DYV65620 EIR65620 ESN65620 FCJ65620 FMF65620 FWB65620 GFX65620 GPT65620 GZP65620 HJL65620 HTH65620 IDD65620 IMZ65620 IWV65620 JGR65620 JQN65620 KAJ65620 KKF65620 KUB65620 LDX65620 LNT65620 LXP65620 MHL65620 MRH65620 NBD65620 NKZ65620 NUV65620 OER65620 OON65620 OYJ65620 PIF65620 PSB65620 QBX65620 QLT65620 QVP65620 RFL65620 RPH65620 RZD65620 SIZ65620 SSV65620 TCR65620 TMN65620 TWJ65620 UGF65620 UQB65620 UZX65620 VJT65620 VTP65620 WDL65620 WNH65620 WXD65620 M131156 KR131156 UN131156 AEJ131156 AOF131156 AYB131156 BHX131156 BRT131156 CBP131156 CLL131156 CVH131156 DFD131156 DOZ131156 DYV131156 EIR131156 ESN131156 FCJ131156 FMF131156 FWB131156 GFX131156 GPT131156 GZP131156 HJL131156 HTH131156 IDD131156 IMZ131156 IWV131156 JGR131156 JQN131156 KAJ131156 KKF131156 KUB131156 LDX131156 LNT131156 LXP131156 MHL131156 MRH131156 NBD131156 NKZ131156 NUV131156 OER131156 OON131156 OYJ131156 PIF131156 PSB131156 QBX131156 QLT131156 QVP131156 RFL131156 RPH131156 RZD131156 SIZ131156 SSV131156 TCR131156 TMN131156 TWJ131156 UGF131156 UQB131156 UZX131156 VJT131156 VTP131156 WDL131156 WNH131156 WXD131156 M196692 KR196692 UN196692 AEJ196692 AOF196692 AYB196692 BHX196692 BRT196692 CBP196692 CLL196692 CVH196692 DFD196692 DOZ196692 DYV196692 EIR196692 ESN196692 FCJ196692 FMF196692 FWB196692 GFX196692 GPT196692 GZP196692 HJL196692 HTH196692 IDD196692 IMZ196692 IWV196692 JGR196692 JQN196692 KAJ196692 KKF196692 KUB196692 LDX196692 LNT196692 LXP196692 MHL196692 MRH196692 NBD196692 NKZ196692 NUV196692 OER196692 OON196692 OYJ196692 PIF196692 PSB196692 QBX196692 QLT196692 QVP196692 RFL196692 RPH196692 RZD196692 SIZ196692 SSV196692 TCR196692 TMN196692 TWJ196692 UGF196692 UQB196692 UZX196692 VJT196692 VTP196692 WDL196692 WNH196692 WXD196692 M262228 KR262228 UN262228 AEJ262228 AOF262228 AYB262228 BHX262228 BRT262228 CBP262228 CLL262228 CVH262228 DFD262228 DOZ262228 DYV262228 EIR262228 ESN262228 FCJ262228 FMF262228 FWB262228 GFX262228 GPT262228 GZP262228 HJL262228 HTH262228 IDD262228 IMZ262228 IWV262228 JGR262228 JQN262228 KAJ262228 KKF262228 KUB262228 LDX262228 LNT262228 LXP262228 MHL262228 MRH262228 NBD262228 NKZ262228 NUV262228 OER262228 OON262228 OYJ262228 PIF262228 PSB262228 QBX262228 QLT262228 QVP262228 RFL262228 RPH262228 RZD262228 SIZ262228 SSV262228 TCR262228 TMN262228 TWJ262228 UGF262228 UQB262228 UZX262228 VJT262228 VTP262228 WDL262228 WNH262228 WXD262228 M327764 KR327764 UN327764 AEJ327764 AOF327764 AYB327764 BHX327764 BRT327764 CBP327764 CLL327764 CVH327764 DFD327764 DOZ327764 DYV327764 EIR327764 ESN327764 FCJ327764 FMF327764 FWB327764 GFX327764 GPT327764 GZP327764 HJL327764 HTH327764 IDD327764 IMZ327764 IWV327764 JGR327764 JQN327764 KAJ327764 KKF327764 KUB327764 LDX327764 LNT327764 LXP327764 MHL327764 MRH327764 NBD327764 NKZ327764 NUV327764 OER327764 OON327764 OYJ327764 PIF327764 PSB327764 QBX327764 QLT327764 QVP327764 RFL327764 RPH327764 RZD327764 SIZ327764 SSV327764 TCR327764 TMN327764 TWJ327764 UGF327764 UQB327764 UZX327764 VJT327764 VTP327764 WDL327764 WNH327764 WXD327764 M393300 KR393300 UN393300 AEJ393300 AOF393300 AYB393300 BHX393300 BRT393300 CBP393300 CLL393300 CVH393300 DFD393300 DOZ393300 DYV393300 EIR393300 ESN393300 FCJ393300 FMF393300 FWB393300 GFX393300 GPT393300 GZP393300 HJL393300 HTH393300 IDD393300 IMZ393300 IWV393300 JGR393300 JQN393300 KAJ393300 KKF393300 KUB393300 LDX393300 LNT393300 LXP393300 MHL393300 MRH393300 NBD393300 NKZ393300 NUV393300 OER393300 OON393300 OYJ393300 PIF393300 PSB393300 QBX393300 QLT393300 QVP393300 RFL393300 RPH393300 RZD393300 SIZ393300 SSV393300 TCR393300 TMN393300 TWJ393300 UGF393300 UQB393300 UZX393300 VJT393300 VTP393300 WDL393300 WNH393300 WXD393300 M458836 KR458836 UN458836 AEJ458836 AOF458836 AYB458836 BHX458836 BRT458836 CBP458836 CLL458836 CVH458836 DFD458836 DOZ458836 DYV458836 EIR458836 ESN458836 FCJ458836 FMF458836 FWB458836 GFX458836 GPT458836 GZP458836 HJL458836 HTH458836 IDD458836 IMZ458836 IWV458836 JGR458836 JQN458836 KAJ458836 KKF458836 KUB458836 LDX458836 LNT458836 LXP458836 MHL458836 MRH458836 NBD458836 NKZ458836 NUV458836 OER458836 OON458836 OYJ458836 PIF458836 PSB458836 QBX458836 QLT458836 QVP458836 RFL458836 RPH458836 RZD458836 SIZ458836 SSV458836 TCR458836 TMN458836 TWJ458836 UGF458836 UQB458836 UZX458836 VJT458836 VTP458836 WDL458836 WNH458836 WXD458836 M524372 KR524372 UN524372 AEJ524372 AOF524372 AYB524372 BHX524372 BRT524372 CBP524372 CLL524372 CVH524372 DFD524372 DOZ524372 DYV524372 EIR524372 ESN524372 FCJ524372 FMF524372 FWB524372 GFX524372 GPT524372 GZP524372 HJL524372 HTH524372 IDD524372 IMZ524372 IWV524372 JGR524372 JQN524372 KAJ524372 KKF524372 KUB524372 LDX524372 LNT524372 LXP524372 MHL524372 MRH524372 NBD524372 NKZ524372 NUV524372 OER524372 OON524372 OYJ524372 PIF524372 PSB524372 QBX524372 QLT524372 QVP524372 RFL524372 RPH524372 RZD524372 SIZ524372 SSV524372 TCR524372 TMN524372 TWJ524372 UGF524372 UQB524372 UZX524372 VJT524372 VTP524372 WDL524372 WNH524372 WXD524372 M589908 KR589908 UN589908 AEJ589908 AOF589908 AYB589908 BHX589908 BRT589908 CBP589908 CLL589908 CVH589908 DFD589908 DOZ589908 DYV589908 EIR589908 ESN589908 FCJ589908 FMF589908 FWB589908 GFX589908 GPT589908 GZP589908 HJL589908 HTH589908 IDD589908 IMZ589908 IWV589908 JGR589908 JQN589908 KAJ589908 KKF589908 KUB589908 LDX589908 LNT589908 LXP589908 MHL589908 MRH589908 NBD589908 NKZ589908 NUV589908 OER589908 OON589908 OYJ589908 PIF589908 PSB589908 QBX589908 QLT589908 QVP589908 RFL589908 RPH589908 RZD589908 SIZ589908 SSV589908 TCR589908 TMN589908 TWJ589908 UGF589908 UQB589908 UZX589908 VJT589908 VTP589908 WDL589908 WNH589908 WXD589908 M655444 KR655444 UN655444 AEJ655444 AOF655444 AYB655444 BHX655444 BRT655444 CBP655444 CLL655444 CVH655444 DFD655444 DOZ655444 DYV655444 EIR655444 ESN655444 FCJ655444 FMF655444 FWB655444 GFX655444 GPT655444 GZP655444 HJL655444 HTH655444 IDD655444 IMZ655444 IWV655444 JGR655444 JQN655444 KAJ655444 KKF655444 KUB655444 LDX655444 LNT655444 LXP655444 MHL655444 MRH655444 NBD655444 NKZ655444 NUV655444 OER655444 OON655444 OYJ655444 PIF655444 PSB655444 QBX655444 QLT655444 QVP655444 RFL655444 RPH655444 RZD655444 SIZ655444 SSV655444 TCR655444 TMN655444 TWJ655444 UGF655444 UQB655444 UZX655444 VJT655444 VTP655444 WDL655444 WNH655444 WXD655444 M720980 KR720980 UN720980 AEJ720980 AOF720980 AYB720980 BHX720980 BRT720980 CBP720980 CLL720980 CVH720980 DFD720980 DOZ720980 DYV720980 EIR720980 ESN720980 FCJ720980 FMF720980 FWB720980 GFX720980 GPT720980 GZP720980 HJL720980 HTH720980 IDD720980 IMZ720980 IWV720980 JGR720980 JQN720980 KAJ720980 KKF720980 KUB720980 LDX720980 LNT720980 LXP720980 MHL720980 MRH720980 NBD720980 NKZ720980 NUV720980 OER720980 OON720980 OYJ720980 PIF720980 PSB720980 QBX720980 QLT720980 QVP720980 RFL720980 RPH720980 RZD720980 SIZ720980 SSV720980 TCR720980 TMN720980 TWJ720980 UGF720980 UQB720980 UZX720980 VJT720980 VTP720980 WDL720980 WNH720980 WXD720980 M786516 KR786516 UN786516 AEJ786516 AOF786516 AYB786516 BHX786516 BRT786516 CBP786516 CLL786516 CVH786516 DFD786516 DOZ786516 DYV786516 EIR786516 ESN786516 FCJ786516 FMF786516 FWB786516 GFX786516 GPT786516 GZP786516 HJL786516 HTH786516 IDD786516 IMZ786516 IWV786516 JGR786516 JQN786516 KAJ786516 KKF786516 KUB786516 LDX786516 LNT786516 LXP786516 MHL786516 MRH786516 NBD786516 NKZ786516 NUV786516 OER786516 OON786516 OYJ786516 PIF786516 PSB786516 QBX786516 QLT786516 QVP786516 RFL786516 RPH786516 RZD786516 SIZ786516 SSV786516 TCR786516 TMN786516 TWJ786516 UGF786516 UQB786516 UZX786516 VJT786516 VTP786516 WDL786516 WNH786516 WXD786516 M852052 KR852052 UN852052 AEJ852052 AOF852052 AYB852052 BHX852052 BRT852052 CBP852052 CLL852052 CVH852052 DFD852052 DOZ852052 DYV852052 EIR852052 ESN852052 FCJ852052 FMF852052 FWB852052 GFX852052 GPT852052 GZP852052 HJL852052 HTH852052 IDD852052 IMZ852052 IWV852052 JGR852052 JQN852052 KAJ852052 KKF852052 KUB852052 LDX852052 LNT852052 LXP852052 MHL852052 MRH852052 NBD852052 NKZ852052 NUV852052 OER852052 OON852052 OYJ852052 PIF852052 PSB852052 QBX852052 QLT852052 QVP852052 RFL852052 RPH852052 RZD852052 SIZ852052 SSV852052 TCR852052 TMN852052 TWJ852052 UGF852052 UQB852052 UZX852052 VJT852052 VTP852052 WDL852052 WNH852052 WXD852052 M917588 KR917588 UN917588 AEJ917588 AOF917588 AYB917588 BHX917588 BRT917588 CBP917588 CLL917588 CVH917588 DFD917588 DOZ917588 DYV917588 EIR917588 ESN917588 FCJ917588 FMF917588 FWB917588 GFX917588 GPT917588 GZP917588 HJL917588 HTH917588 IDD917588 IMZ917588 IWV917588 JGR917588 JQN917588 KAJ917588 KKF917588 KUB917588 LDX917588 LNT917588 LXP917588 MHL917588 MRH917588 NBD917588 NKZ917588 NUV917588 OER917588 OON917588 OYJ917588 PIF917588 PSB917588 QBX917588 QLT917588 QVP917588 RFL917588 RPH917588 RZD917588 SIZ917588 SSV917588 TCR917588 TMN917588 TWJ917588 UGF917588 UQB917588 UZX917588 VJT917588 VTP917588 WDL917588 WNH917588 WXD917588 M983124 KR983124 UN983124 AEJ983124 AOF983124 AYB983124 BHX983124 BRT983124 CBP983124 CLL983124 CVH983124 DFD983124 DOZ983124 DYV983124 EIR983124 ESN983124 FCJ983124 FMF983124 FWB983124 GFX983124 GPT983124 GZP983124 HJL983124 HTH983124 IDD983124 IMZ983124 IWV983124 JGR983124 JQN983124 KAJ983124 KKF983124 KUB983124 LDX983124 LNT983124 LXP983124 MHL983124 MRH983124 NBD983124 NKZ983124 NUV983124 OER983124 OON983124 OYJ983124 PIF983124 PSB983124 QBX983124 QLT983124 QVP983124 RFL983124 RPH983124 RZD983124 SIZ983124 SSV983124 TCR983124 TMN983124 TWJ983124 UGF983124 UQB983124 UZX983124 VJT983124 VTP983124 WDL983124 WNH983124 VTP24 VJT24 UZX24 UQB24 UGF24 TWJ24 TMN24 TCR24 SSV24 SIZ24 RZD24 RPH24 RFL24 QVP24 QLT24 QBX24 PSB24 PIF24 OYJ24 OON24 OER24 NUV24 NKZ24 NBD24 MRH24 MHL24 LXP24 LNT24 LDX24 KUB24 KKF24 KAJ24 JQN24 JGR24 IWV24 IMZ24 IDD24 HTH24 HJL24 GZP24 GPT24 GFX24 FWB24 FMF24 FCJ24 ESN24 EIR24 DYV24 DOZ24 DFD24 CVH24 CLL24 CBP24 BRT24 BHX24 AYB24 AOF24 AEJ24 UN24 KR24 M24 WXD24 WNH24 WDL24 KR39 UN39 AEJ39 AOF39 AYB39 M39 WXD39 WNH39 WDL39 VTP39 VJT39 UZX39 UQB39 UGF39 TWJ39 TMN39 TCR39 SSV39 SIZ39 RZD39 RPH39 RFL39 QVP39 QLT39 QBX39 PSB39 PIF39 OYJ39 OON39 OER39 NUV39 NKZ39 NBD39 MRH39 MHL39 LXP39 LNT39 LDX39 KUB39 KKF39 KAJ39 JQN39 JGR39 IWV39 IMZ39 IDD39 HTH39 HJL39 GZP39 GPT39 GFX39 FWB39 FMF39 FCJ39 ESN39 EIR39 DYV39 DOZ39 DFD39 CVH39 CLL39 CBP39 BRT39 BHX39 KR54 UN54 AEJ54 AOF54 AYB54 M54 WXD54 WNH54 WDL54 VTP54 VJT54 UZX54 UQB54 UGF54 TWJ54 TMN54 TCR54 SSV54 SIZ54 RZD54 RPH54 RFL54 QVP54 QLT54 QBX54 PSB54 PIF54 OYJ54 OON54 OER54 NUV54 NKZ54 NBD54 MRH54 MHL54 LXP54 LNT54 LDX54 KUB54 KKF54 KAJ54 JQN54 JGR54 IWV54 IMZ54 IDD54 HTH54 HJL54 GZP54 GPT54 GFX54 FWB54 FMF54 FCJ54 ESN54 EIR54 DYV54 DOZ54 DFD54 CVH54 CLL54 CBP54 BRT54 BHX54 KR69 UN69 AEJ69 AOF69 AYB69 M69 WXD69 WNH69 WDL69 VTP69 VJT69 UZX69 UQB69 UGF69 TWJ69 TMN69 TCR69 SSV69 SIZ69 RZD69 RPH69 RFL69 QVP69 QLT69 QBX69 PSB69 PIF69 OYJ69 OON69 OER69 NUV69 NKZ69 NBD69 MRH69 MHL69 LXP69 LNT69 LDX69 KUB69 KKF69 KAJ69 JQN69 JGR69 IWV69 IMZ69 IDD69 HTH69 HJL69 GZP69 GPT69 GFX69 FWB69 FMF69 FCJ69 ESN69 EIR69 DYV69 DOZ69 DFD69 CVH69 CLL69 CBP69 BRT69 BHX69 KR84 UN84 AEJ84 AOF84 AYB84 M84 WXD84 WNH84 WDL84 VTP84 VJT84 UZX84 UQB84 UGF84 TWJ84 TMN84 TCR84 SSV84 SIZ84 RZD84 RPH84 RFL84 QVP84 QLT84 QBX84 PSB84 PIF84 OYJ84 OON84 OER84 NUV84 NKZ84 NBD84 MRH84 MHL84 LXP84 LNT84 LDX84 KUB84 KKF84 KAJ84 JQN84 JGR84 IWV84 IMZ84 IDD84 HTH84 HJL84 GZP84 GPT84 GFX84 FWB84 FMF84 FCJ84 ESN84 EIR84 DYV84 DOZ84 DFD84 CVH84 CLL84 CBP84 BRT84 BHX84 KR58 UN58 AEJ58 AOF58 AYB58 M58 WXD58 WNH58 WDL58 VTP58 VJT58 UZX58 UQB58 UGF58 TWJ58 TMN58 TCR58 SSV58 SIZ58 RZD58 RPH58 RFL58 QVP58 QLT58 QBX58 PSB58 PIF58 OYJ58 OON58 OER58 NUV58 NKZ58 NBD58 MRH58 MHL58 LXP58 LNT58 LDX58 KUB58 KKF58 KAJ58 JQN58 JGR58 IWV58 IMZ58 IDD58 HTH58 HJL58 GZP58 GPT58 GFX58 FWB58 FMF58 FCJ58 ESN58 EIR58 DYV58 DOZ58 DFD58 CVH58 CLL58 CBP58 BRT58 BHX58 KR43 UN43 AEJ43 AOF43 AYB43 M43 WXD43 WNH43 WDL43 VTP43 VJT43 UZX43 UQB43 UGF43 TWJ43 TMN43 TCR43 SSV43 SIZ43 RZD43 RPH43 RFL43 QVP43 QLT43 QBX43 PSB43 PIF43 OYJ43 OON43 OER43 NUV43 NKZ43 NBD43 MRH43 MHL43 LXP43 LNT43 LDX43 KUB43 KKF43 KAJ43 JQN43 JGR43 IWV43 IMZ43 IDD43 HTH43 HJL43 GZP43 GPT43 GFX43 FWB43 FMF43 FCJ43 ESN43 EIR43 DYV43 DOZ43 DFD43 CVH43 CLL43 CBP43 BRT43 BHX43 KR73 UN73 AEJ73 AOF73 AYB73 M73 WXD73 WNH73 WDL73 VTP73 VJT73 UZX73 UQB73 UGF73 TWJ73 TMN73 TCR73 SSV73 SIZ73 RZD73 RPH73 RFL73 QVP73 QLT73 QBX73 PSB73 PIF73 OYJ73 OON73 OER73 NUV73 NKZ73 NBD73 MRH73 MHL73 LXP73 LNT73 LDX73 KUB73 KKF73 KAJ73 JQN73 JGR73 IWV73 IMZ73 IDD73 HTH73 HJL73 GZP73 GPT73 GFX73 FWB73 FMF73 FCJ73 ESN73 EIR73 DYV73 DOZ73 DFD73 CVH73 CLL73 CBP73 BRT73 BHX73 KR88 UN88 AEJ88 AOF88 AYB88 M88 WXD88 WNH88 WDL88 VTP88 VJT88 UZX88 UQB88 UGF88 TWJ88 TMN88 TCR88 SSV88 SIZ88 RZD88 RPH88 RFL88 QVP88 QLT88 QBX88 PSB88 PIF88 OYJ88 OON88 OER88 NUV88 NKZ88 NBD88 MRH88 MHL88 LXP88 LNT88 LDX88 KUB88 KKF88 KAJ88 JQN88 JGR88 IWV88 IMZ88 IDD88 HTH88 HJL88 GZP88 GPT88 GFX88 FWB88 FMF88 FCJ88 ESN88 EIR88 DYV88 DOZ88 DFD88 CVH88 CLL88 CBP88 BRT88 BHX88 KR28 UN28 AEJ28 AOF28 AYB28 M28 WXD28 WNH28 WDL28 VTP28 VJT28 UZX28 UQB28 UGF28 TWJ28 TMN28 TCR28 SSV28 SIZ28 RZD28 RPH28 RFL28 QVP28 QLT28 QBX28 PSB28 PIF28 OYJ28 OON28 OER28 NUV28 NKZ28 NBD28 MRH28 MHL28 LXP28 LNT28 LDX28 KUB28 KKF28 KAJ28 JQN28 JGR28 IWV28 IMZ28 IDD28 HTH28 HJL28 GZP28 GPT28 GFX28 FWB28 FMF28 FCJ28 ESN28 EIR28 DYV28 DOZ28 DFD28 CVH28 CLL28 CBP28 BRT28 BHX28">
      <formula1>kind_of_heat_transfer</formula1>
    </dataValidation>
    <dataValidation type="list" allowBlank="1" showInputMessage="1" errorTitle="Ошибка" error="Выберите значение из списка" prompt="Выберите значение из списка" sqref="KT23:LA23 UP23:UW23 AEL23:AES23 AOH23:AOO23 AYD23:AYK23 BHZ23:BIG23 BRV23:BSC23 CBR23:CBY23 CLN23:CLU23 CVJ23:CVQ23 DFF23:DFM23 DPB23:DPI23 DYX23:DZE23 EIT23:EJA23 ESP23:ESW23 FCL23:FCS23 FMH23:FMO23 FWD23:FWK23 GFZ23:GGG23 GPV23:GQC23 GZR23:GZY23 HJN23:HJU23 HTJ23:HTQ23 IDF23:IDM23 INB23:INI23 IWX23:IXE23 JGT23:JHA23 JQP23:JQW23 KAL23:KAS23 KKH23:KKO23 KUD23:KUK23 LDZ23:LEG23 LNV23:LOC23 LXR23:LXY23 MHN23:MHU23 MRJ23:MRQ23 NBF23:NBM23 NLB23:NLI23 NUX23:NVE23 OET23:OFA23 OOP23:OOW23 OYL23:OYS23 PIH23:PIO23 PSD23:PSK23 QBZ23:QCG23 QLV23:QMC23 QVR23:QVY23 RFN23:RFU23 RPJ23:RPQ23 RZF23:RZM23 SJB23:SJI23 SSX23:STE23 TCT23:TDA23 TMP23:TMW23 TWL23:TWS23 UGH23:UGO23 UQD23:UQK23 UZZ23:VAG23 VJV23:VKC23 VTR23:VTY23 WDN23:WDU23 WNJ23:WNQ23 WXF23:WXM23 KT65619:LA65619 UP65619:UW65619 AEL65619:AES65619 AOH65619:AOO65619 AYD65619:AYK65619 BHZ65619:BIG65619 BRV65619:BSC65619 CBR65619:CBY65619 CLN65619:CLU65619 CVJ65619:CVQ65619 DFF65619:DFM65619 DPB65619:DPI65619 DYX65619:DZE65619 EIT65619:EJA65619 ESP65619:ESW65619 FCL65619:FCS65619 FMH65619:FMO65619 FWD65619:FWK65619 GFZ65619:GGG65619 GPV65619:GQC65619 GZR65619:GZY65619 HJN65619:HJU65619 HTJ65619:HTQ65619 IDF65619:IDM65619 INB65619:INI65619 IWX65619:IXE65619 JGT65619:JHA65619 JQP65619:JQW65619 KAL65619:KAS65619 KKH65619:KKO65619 KUD65619:KUK65619 LDZ65619:LEG65619 LNV65619:LOC65619 LXR65619:LXY65619 MHN65619:MHU65619 MRJ65619:MRQ65619 NBF65619:NBM65619 NLB65619:NLI65619 NUX65619:NVE65619 OET65619:OFA65619 OOP65619:OOW65619 OYL65619:OYS65619 PIH65619:PIO65619 PSD65619:PSK65619 QBZ65619:QCG65619 QLV65619:QMC65619 QVR65619:QVY65619 RFN65619:RFU65619 RPJ65619:RPQ65619 RZF65619:RZM65619 SJB65619:SJI65619 SSX65619:STE65619 TCT65619:TDA65619 TMP65619:TMW65619 TWL65619:TWS65619 UGH65619:UGO65619 UQD65619:UQK65619 UZZ65619:VAG65619 VJV65619:VKC65619 VTR65619:VTY65619 WDN65619:WDU65619 WNJ65619:WNQ65619 WXF65619:WXM65619 KT131155:LA131155 UP131155:UW131155 AEL131155:AES131155 AOH131155:AOO131155 AYD131155:AYK131155 BHZ131155:BIG131155 BRV131155:BSC131155 CBR131155:CBY131155 CLN131155:CLU131155 CVJ131155:CVQ131155 DFF131155:DFM131155 DPB131155:DPI131155 DYX131155:DZE131155 EIT131155:EJA131155 ESP131155:ESW131155 FCL131155:FCS131155 FMH131155:FMO131155 FWD131155:FWK131155 GFZ131155:GGG131155 GPV131155:GQC131155 GZR131155:GZY131155 HJN131155:HJU131155 HTJ131155:HTQ131155 IDF131155:IDM131155 INB131155:INI131155 IWX131155:IXE131155 JGT131155:JHA131155 JQP131155:JQW131155 KAL131155:KAS131155 KKH131155:KKO131155 KUD131155:KUK131155 LDZ131155:LEG131155 LNV131155:LOC131155 LXR131155:LXY131155 MHN131155:MHU131155 MRJ131155:MRQ131155 NBF131155:NBM131155 NLB131155:NLI131155 NUX131155:NVE131155 OET131155:OFA131155 OOP131155:OOW131155 OYL131155:OYS131155 PIH131155:PIO131155 PSD131155:PSK131155 QBZ131155:QCG131155 QLV131155:QMC131155 QVR131155:QVY131155 RFN131155:RFU131155 RPJ131155:RPQ131155 RZF131155:RZM131155 SJB131155:SJI131155 SSX131155:STE131155 TCT131155:TDA131155 TMP131155:TMW131155 TWL131155:TWS131155 UGH131155:UGO131155 UQD131155:UQK131155 UZZ131155:VAG131155 VJV131155:VKC131155 VTR131155:VTY131155 WDN131155:WDU131155 WNJ131155:WNQ131155 WXF131155:WXM131155 KT196691:LA196691 UP196691:UW196691 AEL196691:AES196691 AOH196691:AOO196691 AYD196691:AYK196691 BHZ196691:BIG196691 BRV196691:BSC196691 CBR196691:CBY196691 CLN196691:CLU196691 CVJ196691:CVQ196691 DFF196691:DFM196691 DPB196691:DPI196691 DYX196691:DZE196691 EIT196691:EJA196691 ESP196691:ESW196691 FCL196691:FCS196691 FMH196691:FMO196691 FWD196691:FWK196691 GFZ196691:GGG196691 GPV196691:GQC196691 GZR196691:GZY196691 HJN196691:HJU196691 HTJ196691:HTQ196691 IDF196691:IDM196691 INB196691:INI196691 IWX196691:IXE196691 JGT196691:JHA196691 JQP196691:JQW196691 KAL196691:KAS196691 KKH196691:KKO196691 KUD196691:KUK196691 LDZ196691:LEG196691 LNV196691:LOC196691 LXR196691:LXY196691 MHN196691:MHU196691 MRJ196691:MRQ196691 NBF196691:NBM196691 NLB196691:NLI196691 NUX196691:NVE196691 OET196691:OFA196691 OOP196691:OOW196691 OYL196691:OYS196691 PIH196691:PIO196691 PSD196691:PSK196691 QBZ196691:QCG196691 QLV196691:QMC196691 QVR196691:QVY196691 RFN196691:RFU196691 RPJ196691:RPQ196691 RZF196691:RZM196691 SJB196691:SJI196691 SSX196691:STE196691 TCT196691:TDA196691 TMP196691:TMW196691 TWL196691:TWS196691 UGH196691:UGO196691 UQD196691:UQK196691 UZZ196691:VAG196691 VJV196691:VKC196691 VTR196691:VTY196691 WDN196691:WDU196691 WNJ196691:WNQ196691 WXF196691:WXM196691 KT262227:LA262227 UP262227:UW262227 AEL262227:AES262227 AOH262227:AOO262227 AYD262227:AYK262227 BHZ262227:BIG262227 BRV262227:BSC262227 CBR262227:CBY262227 CLN262227:CLU262227 CVJ262227:CVQ262227 DFF262227:DFM262227 DPB262227:DPI262227 DYX262227:DZE262227 EIT262227:EJA262227 ESP262227:ESW262227 FCL262227:FCS262227 FMH262227:FMO262227 FWD262227:FWK262227 GFZ262227:GGG262227 GPV262227:GQC262227 GZR262227:GZY262227 HJN262227:HJU262227 HTJ262227:HTQ262227 IDF262227:IDM262227 INB262227:INI262227 IWX262227:IXE262227 JGT262227:JHA262227 JQP262227:JQW262227 KAL262227:KAS262227 KKH262227:KKO262227 KUD262227:KUK262227 LDZ262227:LEG262227 LNV262227:LOC262227 LXR262227:LXY262227 MHN262227:MHU262227 MRJ262227:MRQ262227 NBF262227:NBM262227 NLB262227:NLI262227 NUX262227:NVE262227 OET262227:OFA262227 OOP262227:OOW262227 OYL262227:OYS262227 PIH262227:PIO262227 PSD262227:PSK262227 QBZ262227:QCG262227 QLV262227:QMC262227 QVR262227:QVY262227 RFN262227:RFU262227 RPJ262227:RPQ262227 RZF262227:RZM262227 SJB262227:SJI262227 SSX262227:STE262227 TCT262227:TDA262227 TMP262227:TMW262227 TWL262227:TWS262227 UGH262227:UGO262227 UQD262227:UQK262227 UZZ262227:VAG262227 VJV262227:VKC262227 VTR262227:VTY262227 WDN262227:WDU262227 WNJ262227:WNQ262227 WXF262227:WXM262227 KT327763:LA327763 UP327763:UW327763 AEL327763:AES327763 AOH327763:AOO327763 AYD327763:AYK327763 BHZ327763:BIG327763 BRV327763:BSC327763 CBR327763:CBY327763 CLN327763:CLU327763 CVJ327763:CVQ327763 DFF327763:DFM327763 DPB327763:DPI327763 DYX327763:DZE327763 EIT327763:EJA327763 ESP327763:ESW327763 FCL327763:FCS327763 FMH327763:FMO327763 FWD327763:FWK327763 GFZ327763:GGG327763 GPV327763:GQC327763 GZR327763:GZY327763 HJN327763:HJU327763 HTJ327763:HTQ327763 IDF327763:IDM327763 INB327763:INI327763 IWX327763:IXE327763 JGT327763:JHA327763 JQP327763:JQW327763 KAL327763:KAS327763 KKH327763:KKO327763 KUD327763:KUK327763 LDZ327763:LEG327763 LNV327763:LOC327763 LXR327763:LXY327763 MHN327763:MHU327763 MRJ327763:MRQ327763 NBF327763:NBM327763 NLB327763:NLI327763 NUX327763:NVE327763 OET327763:OFA327763 OOP327763:OOW327763 OYL327763:OYS327763 PIH327763:PIO327763 PSD327763:PSK327763 QBZ327763:QCG327763 QLV327763:QMC327763 QVR327763:QVY327763 RFN327763:RFU327763 RPJ327763:RPQ327763 RZF327763:RZM327763 SJB327763:SJI327763 SSX327763:STE327763 TCT327763:TDA327763 TMP327763:TMW327763 TWL327763:TWS327763 UGH327763:UGO327763 UQD327763:UQK327763 UZZ327763:VAG327763 VJV327763:VKC327763 VTR327763:VTY327763 WDN327763:WDU327763 WNJ327763:WNQ327763 WXF327763:WXM327763 KT393299:LA393299 UP393299:UW393299 AEL393299:AES393299 AOH393299:AOO393299 AYD393299:AYK393299 BHZ393299:BIG393299 BRV393299:BSC393299 CBR393299:CBY393299 CLN393299:CLU393299 CVJ393299:CVQ393299 DFF393299:DFM393299 DPB393299:DPI393299 DYX393299:DZE393299 EIT393299:EJA393299 ESP393299:ESW393299 FCL393299:FCS393299 FMH393299:FMO393299 FWD393299:FWK393299 GFZ393299:GGG393299 GPV393299:GQC393299 GZR393299:GZY393299 HJN393299:HJU393299 HTJ393299:HTQ393299 IDF393299:IDM393299 INB393299:INI393299 IWX393299:IXE393299 JGT393299:JHA393299 JQP393299:JQW393299 KAL393299:KAS393299 KKH393299:KKO393299 KUD393299:KUK393299 LDZ393299:LEG393299 LNV393299:LOC393299 LXR393299:LXY393299 MHN393299:MHU393299 MRJ393299:MRQ393299 NBF393299:NBM393299 NLB393299:NLI393299 NUX393299:NVE393299 OET393299:OFA393299 OOP393299:OOW393299 OYL393299:OYS393299 PIH393299:PIO393299 PSD393299:PSK393299 QBZ393299:QCG393299 QLV393299:QMC393299 QVR393299:QVY393299 RFN393299:RFU393299 RPJ393299:RPQ393299 RZF393299:RZM393299 SJB393299:SJI393299 SSX393299:STE393299 TCT393299:TDA393299 TMP393299:TMW393299 TWL393299:TWS393299 UGH393299:UGO393299 UQD393299:UQK393299 UZZ393299:VAG393299 VJV393299:VKC393299 VTR393299:VTY393299 WDN393299:WDU393299 WNJ393299:WNQ393299 WXF393299:WXM393299 KT458835:LA458835 UP458835:UW458835 AEL458835:AES458835 AOH458835:AOO458835 AYD458835:AYK458835 BHZ458835:BIG458835 BRV458835:BSC458835 CBR458835:CBY458835 CLN458835:CLU458835 CVJ458835:CVQ458835 DFF458835:DFM458835 DPB458835:DPI458835 DYX458835:DZE458835 EIT458835:EJA458835 ESP458835:ESW458835 FCL458835:FCS458835 FMH458835:FMO458835 FWD458835:FWK458835 GFZ458835:GGG458835 GPV458835:GQC458835 GZR458835:GZY458835 HJN458835:HJU458835 HTJ458835:HTQ458835 IDF458835:IDM458835 INB458835:INI458835 IWX458835:IXE458835 JGT458835:JHA458835 JQP458835:JQW458835 KAL458835:KAS458835 KKH458835:KKO458835 KUD458835:KUK458835 LDZ458835:LEG458835 LNV458835:LOC458835 LXR458835:LXY458835 MHN458835:MHU458835 MRJ458835:MRQ458835 NBF458835:NBM458835 NLB458835:NLI458835 NUX458835:NVE458835 OET458835:OFA458835 OOP458835:OOW458835 OYL458835:OYS458835 PIH458835:PIO458835 PSD458835:PSK458835 QBZ458835:QCG458835 QLV458835:QMC458835 QVR458835:QVY458835 RFN458835:RFU458835 RPJ458835:RPQ458835 RZF458835:RZM458835 SJB458835:SJI458835 SSX458835:STE458835 TCT458835:TDA458835 TMP458835:TMW458835 TWL458835:TWS458835 UGH458835:UGO458835 UQD458835:UQK458835 UZZ458835:VAG458835 VJV458835:VKC458835 VTR458835:VTY458835 WDN458835:WDU458835 WNJ458835:WNQ458835 WXF458835:WXM458835 KT524371:LA524371 UP524371:UW524371 AEL524371:AES524371 AOH524371:AOO524371 AYD524371:AYK524371 BHZ524371:BIG524371 BRV524371:BSC524371 CBR524371:CBY524371 CLN524371:CLU524371 CVJ524371:CVQ524371 DFF524371:DFM524371 DPB524371:DPI524371 DYX524371:DZE524371 EIT524371:EJA524371 ESP524371:ESW524371 FCL524371:FCS524371 FMH524371:FMO524371 FWD524371:FWK524371 GFZ524371:GGG524371 GPV524371:GQC524371 GZR524371:GZY524371 HJN524371:HJU524371 HTJ524371:HTQ524371 IDF524371:IDM524371 INB524371:INI524371 IWX524371:IXE524371 JGT524371:JHA524371 JQP524371:JQW524371 KAL524371:KAS524371 KKH524371:KKO524371 KUD524371:KUK524371 LDZ524371:LEG524371 LNV524371:LOC524371 LXR524371:LXY524371 MHN524371:MHU524371 MRJ524371:MRQ524371 NBF524371:NBM524371 NLB524371:NLI524371 NUX524371:NVE524371 OET524371:OFA524371 OOP524371:OOW524371 OYL524371:OYS524371 PIH524371:PIO524371 PSD524371:PSK524371 QBZ524371:QCG524371 QLV524371:QMC524371 QVR524371:QVY524371 RFN524371:RFU524371 RPJ524371:RPQ524371 RZF524371:RZM524371 SJB524371:SJI524371 SSX524371:STE524371 TCT524371:TDA524371 TMP524371:TMW524371 TWL524371:TWS524371 UGH524371:UGO524371 UQD524371:UQK524371 UZZ524371:VAG524371 VJV524371:VKC524371 VTR524371:VTY524371 WDN524371:WDU524371 WNJ524371:WNQ524371 WXF524371:WXM524371 KT589907:LA589907 UP589907:UW589907 AEL589907:AES589907 AOH589907:AOO589907 AYD589907:AYK589907 BHZ589907:BIG589907 BRV589907:BSC589907 CBR589907:CBY589907 CLN589907:CLU589907 CVJ589907:CVQ589907 DFF589907:DFM589907 DPB589907:DPI589907 DYX589907:DZE589907 EIT589907:EJA589907 ESP589907:ESW589907 FCL589907:FCS589907 FMH589907:FMO589907 FWD589907:FWK589907 GFZ589907:GGG589907 GPV589907:GQC589907 GZR589907:GZY589907 HJN589907:HJU589907 HTJ589907:HTQ589907 IDF589907:IDM589907 INB589907:INI589907 IWX589907:IXE589907 JGT589907:JHA589907 JQP589907:JQW589907 KAL589907:KAS589907 KKH589907:KKO589907 KUD589907:KUK589907 LDZ589907:LEG589907 LNV589907:LOC589907 LXR589907:LXY589907 MHN589907:MHU589907 MRJ589907:MRQ589907 NBF589907:NBM589907 NLB589907:NLI589907 NUX589907:NVE589907 OET589907:OFA589907 OOP589907:OOW589907 OYL589907:OYS589907 PIH589907:PIO589907 PSD589907:PSK589907 QBZ589907:QCG589907 QLV589907:QMC589907 QVR589907:QVY589907 RFN589907:RFU589907 RPJ589907:RPQ589907 RZF589907:RZM589907 SJB589907:SJI589907 SSX589907:STE589907 TCT589907:TDA589907 TMP589907:TMW589907 TWL589907:TWS589907 UGH589907:UGO589907 UQD589907:UQK589907 UZZ589907:VAG589907 VJV589907:VKC589907 VTR589907:VTY589907 WDN589907:WDU589907 WNJ589907:WNQ589907 WXF589907:WXM589907 KT655443:LA655443 UP655443:UW655443 AEL655443:AES655443 AOH655443:AOO655443 AYD655443:AYK655443 BHZ655443:BIG655443 BRV655443:BSC655443 CBR655443:CBY655443 CLN655443:CLU655443 CVJ655443:CVQ655443 DFF655443:DFM655443 DPB655443:DPI655443 DYX655443:DZE655443 EIT655443:EJA655443 ESP655443:ESW655443 FCL655443:FCS655443 FMH655443:FMO655443 FWD655443:FWK655443 GFZ655443:GGG655443 GPV655443:GQC655443 GZR655443:GZY655443 HJN655443:HJU655443 HTJ655443:HTQ655443 IDF655443:IDM655443 INB655443:INI655443 IWX655443:IXE655443 JGT655443:JHA655443 JQP655443:JQW655443 KAL655443:KAS655443 KKH655443:KKO655443 KUD655443:KUK655443 LDZ655443:LEG655443 LNV655443:LOC655443 LXR655443:LXY655443 MHN655443:MHU655443 MRJ655443:MRQ655443 NBF655443:NBM655443 NLB655443:NLI655443 NUX655443:NVE655443 OET655443:OFA655443 OOP655443:OOW655443 OYL655443:OYS655443 PIH655443:PIO655443 PSD655443:PSK655443 QBZ655443:QCG655443 QLV655443:QMC655443 QVR655443:QVY655443 RFN655443:RFU655443 RPJ655443:RPQ655443 RZF655443:RZM655443 SJB655443:SJI655443 SSX655443:STE655443 TCT655443:TDA655443 TMP655443:TMW655443 TWL655443:TWS655443 UGH655443:UGO655443 UQD655443:UQK655443 UZZ655443:VAG655443 VJV655443:VKC655443 VTR655443:VTY655443 WDN655443:WDU655443 WNJ655443:WNQ655443 WXF655443:WXM655443 KT720979:LA720979 UP720979:UW720979 AEL720979:AES720979 AOH720979:AOO720979 AYD720979:AYK720979 BHZ720979:BIG720979 BRV720979:BSC720979 CBR720979:CBY720979 CLN720979:CLU720979 CVJ720979:CVQ720979 DFF720979:DFM720979 DPB720979:DPI720979 DYX720979:DZE720979 EIT720979:EJA720979 ESP720979:ESW720979 FCL720979:FCS720979 FMH720979:FMO720979 FWD720979:FWK720979 GFZ720979:GGG720979 GPV720979:GQC720979 GZR720979:GZY720979 HJN720979:HJU720979 HTJ720979:HTQ720979 IDF720979:IDM720979 INB720979:INI720979 IWX720979:IXE720979 JGT720979:JHA720979 JQP720979:JQW720979 KAL720979:KAS720979 KKH720979:KKO720979 KUD720979:KUK720979 LDZ720979:LEG720979 LNV720979:LOC720979 LXR720979:LXY720979 MHN720979:MHU720979 MRJ720979:MRQ720979 NBF720979:NBM720979 NLB720979:NLI720979 NUX720979:NVE720979 OET720979:OFA720979 OOP720979:OOW720979 OYL720979:OYS720979 PIH720979:PIO720979 PSD720979:PSK720979 QBZ720979:QCG720979 QLV720979:QMC720979 QVR720979:QVY720979 RFN720979:RFU720979 RPJ720979:RPQ720979 RZF720979:RZM720979 SJB720979:SJI720979 SSX720979:STE720979 TCT720979:TDA720979 TMP720979:TMW720979 TWL720979:TWS720979 UGH720979:UGO720979 UQD720979:UQK720979 UZZ720979:VAG720979 VJV720979:VKC720979 VTR720979:VTY720979 WDN720979:WDU720979 WNJ720979:WNQ720979 WXF720979:WXM720979 KT786515:LA786515 UP786515:UW786515 AEL786515:AES786515 AOH786515:AOO786515 AYD786515:AYK786515 BHZ786515:BIG786515 BRV786515:BSC786515 CBR786515:CBY786515 CLN786515:CLU786515 CVJ786515:CVQ786515 DFF786515:DFM786515 DPB786515:DPI786515 DYX786515:DZE786515 EIT786515:EJA786515 ESP786515:ESW786515 FCL786515:FCS786515 FMH786515:FMO786515 FWD786515:FWK786515 GFZ786515:GGG786515 GPV786515:GQC786515 GZR786515:GZY786515 HJN786515:HJU786515 HTJ786515:HTQ786515 IDF786515:IDM786515 INB786515:INI786515 IWX786515:IXE786515 JGT786515:JHA786515 JQP786515:JQW786515 KAL786515:KAS786515 KKH786515:KKO786515 KUD786515:KUK786515 LDZ786515:LEG786515 LNV786515:LOC786515 LXR786515:LXY786515 MHN786515:MHU786515 MRJ786515:MRQ786515 NBF786515:NBM786515 NLB786515:NLI786515 NUX786515:NVE786515 OET786515:OFA786515 OOP786515:OOW786515 OYL786515:OYS786515 PIH786515:PIO786515 PSD786515:PSK786515 QBZ786515:QCG786515 QLV786515:QMC786515 QVR786515:QVY786515 RFN786515:RFU786515 RPJ786515:RPQ786515 RZF786515:RZM786515 SJB786515:SJI786515 SSX786515:STE786515 TCT786515:TDA786515 TMP786515:TMW786515 TWL786515:TWS786515 UGH786515:UGO786515 UQD786515:UQK786515 UZZ786515:VAG786515 VJV786515:VKC786515 VTR786515:VTY786515 WDN786515:WDU786515 WNJ786515:WNQ786515 WXF786515:WXM786515 KT852051:LA852051 UP852051:UW852051 AEL852051:AES852051 AOH852051:AOO852051 AYD852051:AYK852051 BHZ852051:BIG852051 BRV852051:BSC852051 CBR852051:CBY852051 CLN852051:CLU852051 CVJ852051:CVQ852051 DFF852051:DFM852051 DPB852051:DPI852051 DYX852051:DZE852051 EIT852051:EJA852051 ESP852051:ESW852051 FCL852051:FCS852051 FMH852051:FMO852051 FWD852051:FWK852051 GFZ852051:GGG852051 GPV852051:GQC852051 GZR852051:GZY852051 HJN852051:HJU852051 HTJ852051:HTQ852051 IDF852051:IDM852051 INB852051:INI852051 IWX852051:IXE852051 JGT852051:JHA852051 JQP852051:JQW852051 KAL852051:KAS852051 KKH852051:KKO852051 KUD852051:KUK852051 LDZ852051:LEG852051 LNV852051:LOC852051 LXR852051:LXY852051 MHN852051:MHU852051 MRJ852051:MRQ852051 NBF852051:NBM852051 NLB852051:NLI852051 NUX852051:NVE852051 OET852051:OFA852051 OOP852051:OOW852051 OYL852051:OYS852051 PIH852051:PIO852051 PSD852051:PSK852051 QBZ852051:QCG852051 QLV852051:QMC852051 QVR852051:QVY852051 RFN852051:RFU852051 RPJ852051:RPQ852051 RZF852051:RZM852051 SJB852051:SJI852051 SSX852051:STE852051 TCT852051:TDA852051 TMP852051:TMW852051 TWL852051:TWS852051 UGH852051:UGO852051 UQD852051:UQK852051 UZZ852051:VAG852051 VJV852051:VKC852051 VTR852051:VTY852051 WDN852051:WDU852051 WNJ852051:WNQ852051 WXF852051:WXM852051 KT917587:LA917587 UP917587:UW917587 AEL917587:AES917587 AOH917587:AOO917587 AYD917587:AYK917587 BHZ917587:BIG917587 BRV917587:BSC917587 CBR917587:CBY917587 CLN917587:CLU917587 CVJ917587:CVQ917587 DFF917587:DFM917587 DPB917587:DPI917587 DYX917587:DZE917587 EIT917587:EJA917587 ESP917587:ESW917587 FCL917587:FCS917587 FMH917587:FMO917587 FWD917587:FWK917587 GFZ917587:GGG917587 GPV917587:GQC917587 GZR917587:GZY917587 HJN917587:HJU917587 HTJ917587:HTQ917587 IDF917587:IDM917587 INB917587:INI917587 IWX917587:IXE917587 JGT917587:JHA917587 JQP917587:JQW917587 KAL917587:KAS917587 KKH917587:KKO917587 KUD917587:KUK917587 LDZ917587:LEG917587 LNV917587:LOC917587 LXR917587:LXY917587 MHN917587:MHU917587 MRJ917587:MRQ917587 NBF917587:NBM917587 NLB917587:NLI917587 NUX917587:NVE917587 OET917587:OFA917587 OOP917587:OOW917587 OYL917587:OYS917587 PIH917587:PIO917587 PSD917587:PSK917587 QBZ917587:QCG917587 QLV917587:QMC917587 QVR917587:QVY917587 RFN917587:RFU917587 RPJ917587:RPQ917587 RZF917587:RZM917587 SJB917587:SJI917587 SSX917587:STE917587 TCT917587:TDA917587 TMP917587:TMW917587 TWL917587:TWS917587 UGH917587:UGO917587 UQD917587:UQK917587 UZZ917587:VAG917587 VJV917587:VKC917587 VTR917587:VTY917587 WDN917587:WDU917587 WNJ917587:WNQ917587 WXF917587:WXM917587 WXF983123:WXM983123 KT983123:LA983123 UP983123:UW983123 AEL983123:AES983123 AOH983123:AOO983123 AYD983123:AYK983123 BHZ983123:BIG983123 BRV983123:BSC983123 CBR983123:CBY983123 CLN983123:CLU983123 CVJ983123:CVQ983123 DFF983123:DFM983123 DPB983123:DPI983123 DYX983123:DZE983123 EIT983123:EJA983123 ESP983123:ESW983123 FCL983123:FCS983123 FMH983123:FMO983123 FWD983123:FWK983123 GFZ983123:GGG983123 GPV983123:GQC983123 GZR983123:GZY983123 HJN983123:HJU983123 HTJ983123:HTQ983123 IDF983123:IDM983123 INB983123:INI983123 IWX983123:IXE983123 JGT983123:JHA983123 JQP983123:JQW983123 KAL983123:KAS983123 KKH983123:KKO983123 KUD983123:KUK983123 LDZ983123:LEG983123 LNV983123:LOC983123 LXR983123:LXY983123 MHN983123:MHU983123 MRJ983123:MRQ983123 NBF983123:NBM983123 NLB983123:NLI983123 NUX983123:NVE983123 OET983123:OFA983123 OOP983123:OOW983123 OYL983123:OYS983123 PIH983123:PIO983123 PSD983123:PSK983123 QBZ983123:QCG983123 QLV983123:QMC983123 QVR983123:QVY983123 RFN983123:RFU983123 RPJ983123:RPQ983123 RZF983123:RZM983123 SJB983123:SJI983123 SSX983123:STE983123 TCT983123:TDA983123 TMP983123:TMW983123 TWL983123:TWS983123 UGH983123:UGO983123 UQD983123:UQK983123 UZZ983123:VAG983123 VJV983123:VKC983123 VTR983123:VTY983123 WDN983123:WDU983123 WNJ983123:WNQ983123 TWL83:TWS83 WDN38:WDU38 VTR38:VTY38 UZZ38:VAG38 VJV38:VKC38 UGH38:UGO38 WXF38:WXM38 WNJ38:WNQ38 UQD38:UQK38 KT38:LA38 UP38:UW38 AEL38:AES38 AOH38:AOO38 AYD38:AYK38 BHZ38:BIG38 BRV38:BSC38 CBR38:CBY38 CLN38:CLU38 CVJ38:CVQ38 DFF38:DFM38 DPB38:DPI38 DYX38:DZE38 EIT38:EJA38 ESP38:ESW38 FCL38:FCS38 FMH38:FMO38 FWD38:FWK38 GFZ38:GGG38 GPV38:GQC38 GZR38:GZY38 HJN38:HJU38 HTJ38:HTQ38 IDF38:IDM38 INB38:INI38 IWX38:IXE38 JGT38:JHA38 JQP38:JQW38 KAL38:KAS38 KKH38:KKO38 KUD38:KUK38 LDZ38:LEG38 LNV38:LOC38 LXR38:LXY38 MHN38:MHU38 MRJ38:MRQ38 NBF38:NBM38 NLB38:NLI38 NUX38:NVE38 OET38:OFA38 OOP38:OOW38 OYL38:OYS38 PIH38:PIO38 PSD38:PSK38 QBZ38:QCG38 QLV38:QMC38 QVR38:QVY38 RFN38:RFU38 RPJ38:RPQ38 RZF38:RZM38 SJB38:SJI38 SSX38:STE38 TCT38:TDA38 TMP38:TMW38 TWL38:TWS38 WDN53:WDU53 VTR53:VTY53 UZZ53:VAG53 VJV53:VKC53 UGH53:UGO53 WXF53:WXM53 WNJ53:WNQ53 UQD53:UQK53 KT53:LA53 UP53:UW53 AEL53:AES53 AOH53:AOO53 AYD53:AYK53 BHZ53:BIG53 BRV53:BSC53 CBR53:CBY53 CLN53:CLU53 CVJ53:CVQ53 DFF53:DFM53 DPB53:DPI53 DYX53:DZE53 EIT53:EJA53 ESP53:ESW53 FCL53:FCS53 FMH53:FMO53 FWD53:FWK53 GFZ53:GGG53 GPV53:GQC53 GZR53:GZY53 HJN53:HJU53 HTJ53:HTQ53 IDF53:IDM53 INB53:INI53 IWX53:IXE53 JGT53:JHA53 JQP53:JQW53 KAL53:KAS53 KKH53:KKO53 KUD53:KUK53 LDZ53:LEG53 LNV53:LOC53 LXR53:LXY53 MHN53:MHU53 MRJ53:MRQ53 NBF53:NBM53 NLB53:NLI53 NUX53:NVE53 OET53:OFA53 OOP53:OOW53 OYL53:OYS53 PIH53:PIO53 PSD53:PSK53 QBZ53:QCG53 QLV53:QMC53 QVR53:QVY53 RFN53:RFU53 RPJ53:RPQ53 RZF53:RZM53 SJB53:SJI53 SSX53:STE53 TCT53:TDA53 TMP53:TMW53 TWL53:TWS53 WDN68:WDU68 VTR68:VTY68 UZZ68:VAG68 VJV68:VKC68 UGH68:UGO68 WXF68:WXM68 WNJ68:WNQ68 UQD68:UQK68 KT68:LA68 UP68:UW68 AEL68:AES68 AOH68:AOO68 AYD68:AYK68 BHZ68:BIG68 BRV68:BSC68 CBR68:CBY68 CLN68:CLU68 CVJ68:CVQ68 DFF68:DFM68 DPB68:DPI68 DYX68:DZE68 EIT68:EJA68 ESP68:ESW68 FCL68:FCS68 FMH68:FMO68 FWD68:FWK68 GFZ68:GGG68 GPV68:GQC68 GZR68:GZY68 HJN68:HJU68 HTJ68:HTQ68 IDF68:IDM68 INB68:INI68 IWX68:IXE68 JGT68:JHA68 JQP68:JQW68 KAL68:KAS68 KKH68:KKO68 KUD68:KUK68 LDZ68:LEG68 LNV68:LOC68 LXR68:LXY68 MHN68:MHU68 MRJ68:MRQ68 NBF68:NBM68 NLB68:NLI68 NUX68:NVE68 OET68:OFA68 OOP68:OOW68 OYL68:OYS68 PIH68:PIO68 PSD68:PSK68 QBZ68:QCG68 QLV68:QMC68 QVR68:QVY68 RFN68:RFU68 RPJ68:RPQ68 RZF68:RZM68 SJB68:SJI68 SSX68:STE68 TCT68:TDA68 TMP68:TMW68 TWL68:TWS68 WDN83:WDU83 VTR83:VTY83 UZZ83:VAG83 VJV83:VKC83 UGH83:UGO83 WXF83:WXM83 WNJ83:WNQ83 UQD83:UQK83 KT83:LA83 UP83:UW83 AEL83:AES83 AOH83:AOO83 AYD83:AYK83 BHZ83:BIG83 BRV83:BSC83 CBR83:CBY83 CLN83:CLU83 CVJ83:CVQ83 DFF83:DFM83 DPB83:DPI83 DYX83:DZE83 EIT83:EJA83 ESP83:ESW83 FCL83:FCS83 FMH83:FMO83 FWD83:FWK83 GFZ83:GGG83 GPV83:GQC83 GZR83:GZY83 HJN83:HJU83 HTJ83:HTQ83 IDF83:IDM83 INB83:INI83 IWX83:IXE83 JGT83:JHA83 JQP83:JQW83 KAL83:KAS83 KKH83:KKO83 KUD83:KUK83 LDZ83:LEG83 LNV83:LOC83 LXR83:LXY83 MHN83:MHU83 MRJ83:MRQ83 NBF83:NBM83 NLB83:NLI83 NUX83:NVE83 OET83:OFA83 OOP83:OOW83 OYL83:OYS83 PIH83:PIO83 PSD83:PSK83 QBZ83:QCG83 QLV83:QMC83 QVR83:QVY83 RFN83:RFU83 RPJ83:RPQ83 RZF83:RZM83 SJB83:SJI83 SSX83:STE83 TCT83:TDA83 TMP83:TMW83 O917587:BE917587 O852051:BE852051 O786515:BE786515 O720979:BE720979 O655443:BE655443 O589907:BE589907 O524371:BE524371 O458835:BE458835 O393299:BE393299 O327763:BE327763 O262227:BE262227 O196691:BE196691 O131155:BE131155 O65619:BE65619 O983123:BE983123 WDN57:WDU57 VTR57:VTY57 UZZ57:VAG57 VJV57:VKC57 UGH57:UGO57 WXF57:WXM57 WNJ57:WNQ57 UQD57:UQK57 KT57:LA57 UP57:UW57 AEL57:AES57 AOH57:AOO57 AYD57:AYK57 BHZ57:BIG57 BRV57:BSC57 CBR57:CBY57 CLN57:CLU57 CVJ57:CVQ57 DFF57:DFM57 DPB57:DPI57 DYX57:DZE57 EIT57:EJA57 ESP57:ESW57 FCL57:FCS57 FMH57:FMO57 FWD57:FWK57 GFZ57:GGG57 GPV57:GQC57 GZR57:GZY57 HJN57:HJU57 HTJ57:HTQ57 IDF57:IDM57 INB57:INI57 IWX57:IXE57 JGT57:JHA57 JQP57:JQW57 KAL57:KAS57 KKH57:KKO57 KUD57:KUK57 LDZ57:LEG57 LNV57:LOC57 LXR57:LXY57 MHN57:MHU57 MRJ57:MRQ57 NBF57:NBM57 NLB57:NLI57 NUX57:NVE57 OET57:OFA57 OOP57:OOW57 OYL57:OYS57 PIH57:PIO57 PSD57:PSK57 QBZ57:QCG57 QLV57:QMC57 QVR57:QVY57 RFN57:RFU57 RPJ57:RPQ57 RZF57:RZM57 SJB57:SJI57 SSX57:STE57 TCT57:TDA57 TMP57:TMW57 TWL57:TWS57 WDN42:WDU42 VTR42:VTY42 UZZ42:VAG42 VJV42:VKC42 UGH42:UGO42 WXF42:WXM42 WNJ42:WNQ42 UQD42:UQK42 KT42:LA42 UP42:UW42 AEL42:AES42 AOH42:AOO42 AYD42:AYK42 BHZ42:BIG42 BRV42:BSC42 CBR42:CBY42 CLN42:CLU42 CVJ42:CVQ42 DFF42:DFM42 DPB42:DPI42 DYX42:DZE42 EIT42:EJA42 ESP42:ESW42 FCL42:FCS42 FMH42:FMO42 FWD42:FWK42 GFZ42:GGG42 GPV42:GQC42 GZR42:GZY42 HJN42:HJU42 HTJ42:HTQ42 IDF42:IDM42 INB42:INI42 IWX42:IXE42 JGT42:JHA42 JQP42:JQW42 KAL42:KAS42 KKH42:KKO42 KUD42:KUK42 LDZ42:LEG42 LNV42:LOC42 LXR42:LXY42 MHN42:MHU42 MRJ42:MRQ42 NBF42:NBM42 NLB42:NLI42 NUX42:NVE42 OET42:OFA42 OOP42:OOW42 OYL42:OYS42 PIH42:PIO42 PSD42:PSK42 QBZ42:QCG42 QLV42:QMC42 QVR42:QVY42 RFN42:RFU42 RPJ42:RPQ42 RZF42:RZM42 SJB42:SJI42 SSX42:STE42 TCT42:TDA42 TMP42:TMW42 TWL42:TWS42 WDN72:WDU72 VTR72:VTY72 UZZ72:VAG72 VJV72:VKC72 UGH72:UGO72 WXF72:WXM72 WNJ72:WNQ72 UQD72:UQK72 KT72:LA72 UP72:UW72 AEL72:AES72 AOH72:AOO72 AYD72:AYK72 BHZ72:BIG72 BRV72:BSC72 CBR72:CBY72 CLN72:CLU72 CVJ72:CVQ72 DFF72:DFM72 DPB72:DPI72 DYX72:DZE72 EIT72:EJA72 ESP72:ESW72 FCL72:FCS72 FMH72:FMO72 FWD72:FWK72 GFZ72:GGG72 GPV72:GQC72 GZR72:GZY72 HJN72:HJU72 HTJ72:HTQ72 IDF72:IDM72 INB72:INI72 IWX72:IXE72 JGT72:JHA72 JQP72:JQW72 KAL72:KAS72 KKH72:KKO72 KUD72:KUK72 LDZ72:LEG72 LNV72:LOC72 LXR72:LXY72 MHN72:MHU72 MRJ72:MRQ72 NBF72:NBM72 NLB72:NLI72 NUX72:NVE72 OET72:OFA72 OOP72:OOW72 OYL72:OYS72 PIH72:PIO72 PSD72:PSK72 QBZ72:QCG72 QLV72:QMC72 QVR72:QVY72 RFN72:RFU72 RPJ72:RPQ72 RZF72:RZM72 SJB72:SJI72 SSX72:STE72 TCT72:TDA72 TMP72:TMW72 TWL72:TWS72 WDN87:WDU87 VTR87:VTY87 UZZ87:VAG87 VJV87:VKC87 UGH87:UGO87 WXF87:WXM87 WNJ87:WNQ87 UQD87:UQK87 KT87:LA87 UP87:UW87 AEL87:AES87 AOH87:AOO87 AYD87:AYK87 BHZ87:BIG87 BRV87:BSC87 CBR87:CBY87 CLN87:CLU87 CVJ87:CVQ87 DFF87:DFM87 DPB87:DPI87 DYX87:DZE87 EIT87:EJA87 ESP87:ESW87 FCL87:FCS87 FMH87:FMO87 FWD87:FWK87 GFZ87:GGG87 GPV87:GQC87 GZR87:GZY87 HJN87:HJU87 HTJ87:HTQ87 IDF87:IDM87 INB87:INI87 IWX87:IXE87 JGT87:JHA87 JQP87:JQW87 KAL87:KAS87 KKH87:KKO87 KUD87:KUK87 LDZ87:LEG87 LNV87:LOC87 LXR87:LXY87 MHN87:MHU87 MRJ87:MRQ87 NBF87:NBM87 NLB87:NLI87 NUX87:NVE87 OET87:OFA87 OOP87:OOW87 OYL87:OYS87 PIH87:PIO87 PSD87:PSK87 QBZ87:QCG87 QLV87:QMC87 QVR87:QVY87 RFN87:RFU87 RPJ87:RPQ87 RZF87:RZM87 SJB87:SJI87 SSX87:STE87 TCT87:TDA87 TMP87:TMW87 TWL87:TWS87 WDN27:WDU27 VTR27:VTY27 UZZ27:VAG27 VJV27:VKC27 UGH27:UGO27 WXF27:WXM27 WNJ27:WNQ27 UQD27:UQK27 KT27:LA27 UP27:UW27 AEL27:AES27 AOH27:AOO27 AYD27:AYK27 BHZ27:BIG27 BRV27:BSC27 CBR27:CBY27 CLN27:CLU27 CVJ27:CVQ27 DFF27:DFM27 DPB27:DPI27 DYX27:DZE27 EIT27:EJA27 ESP27:ESW27 FCL27:FCS27 FMH27:FMO27 FWD27:FWK27 GFZ27:GGG27 GPV27:GQC27 GZR27:GZY27 HJN27:HJU27 HTJ27:HTQ27 IDF27:IDM27 INB27:INI27 IWX27:IXE27 JGT27:JHA27 JQP27:JQW27 KAL27:KAS27 KKH27:KKO27 KUD27:KUK27 LDZ27:LEG27 LNV27:LOC27 LXR27:LXY27 MHN27:MHU27 MRJ27:MRQ27 NBF27:NBM27 NLB27:NLI27 NUX27:NVE27 OET27:OFA27 OOP27:OOW27 OYL27:OYS27 PIH27:PIO27 PSD27:PSK27 QBZ27:QCG27 QLV27:QMC27 QVR27:QVY27 RFN27:RFU27 RPJ27:RPQ27 RZF27:RZM27 SJB27:SJI27 SSX27:STE27 TCT27:TDA27 TMP27:TMW27 TWL27:TWS27">
      <formula1>kind_of_cons</formula1>
    </dataValidation>
    <dataValidation type="textLength" operator="lessThanOrEqual" allowBlank="1" showInputMessage="1" showErrorMessage="1" errorTitle="Ошибка" error="Допускается ввод не более 900 символов!" sqref="WXN983118:WXN983125 WNR983118:WNR983125 BF65614:BF65621 LB65614:LB65621 UX65614:UX65621 AET65614:AET65621 AOP65614:AOP65621 AYL65614:AYL65621 BIH65614:BIH65621 BSD65614:BSD65621 CBZ65614:CBZ65621 CLV65614:CLV65621 CVR65614:CVR65621 DFN65614:DFN65621 DPJ65614:DPJ65621 DZF65614:DZF65621 EJB65614:EJB65621 ESX65614:ESX65621 FCT65614:FCT65621 FMP65614:FMP65621 FWL65614:FWL65621 GGH65614:GGH65621 GQD65614:GQD65621 GZZ65614:GZZ65621 HJV65614:HJV65621 HTR65614:HTR65621 IDN65614:IDN65621 INJ65614:INJ65621 IXF65614:IXF65621 JHB65614:JHB65621 JQX65614:JQX65621 KAT65614:KAT65621 KKP65614:KKP65621 KUL65614:KUL65621 LEH65614:LEH65621 LOD65614:LOD65621 LXZ65614:LXZ65621 MHV65614:MHV65621 MRR65614:MRR65621 NBN65614:NBN65621 NLJ65614:NLJ65621 NVF65614:NVF65621 OFB65614:OFB65621 OOX65614:OOX65621 OYT65614:OYT65621 PIP65614:PIP65621 PSL65614:PSL65621 QCH65614:QCH65621 QMD65614:QMD65621 QVZ65614:QVZ65621 RFV65614:RFV65621 RPR65614:RPR65621 RZN65614:RZN65621 SJJ65614:SJJ65621 STF65614:STF65621 TDB65614:TDB65621 TMX65614:TMX65621 TWT65614:TWT65621 UGP65614:UGP65621 UQL65614:UQL65621 VAH65614:VAH65621 VKD65614:VKD65621 VTZ65614:VTZ65621 WDV65614:WDV65621 WNR65614:WNR65621 WXN65614:WXN65621 BF131150:BF131157 LB131150:LB131157 UX131150:UX131157 AET131150:AET131157 AOP131150:AOP131157 AYL131150:AYL131157 BIH131150:BIH131157 BSD131150:BSD131157 CBZ131150:CBZ131157 CLV131150:CLV131157 CVR131150:CVR131157 DFN131150:DFN131157 DPJ131150:DPJ131157 DZF131150:DZF131157 EJB131150:EJB131157 ESX131150:ESX131157 FCT131150:FCT131157 FMP131150:FMP131157 FWL131150:FWL131157 GGH131150:GGH131157 GQD131150:GQD131157 GZZ131150:GZZ131157 HJV131150:HJV131157 HTR131150:HTR131157 IDN131150:IDN131157 INJ131150:INJ131157 IXF131150:IXF131157 JHB131150:JHB131157 JQX131150:JQX131157 KAT131150:KAT131157 KKP131150:KKP131157 KUL131150:KUL131157 LEH131150:LEH131157 LOD131150:LOD131157 LXZ131150:LXZ131157 MHV131150:MHV131157 MRR131150:MRR131157 NBN131150:NBN131157 NLJ131150:NLJ131157 NVF131150:NVF131157 OFB131150:OFB131157 OOX131150:OOX131157 OYT131150:OYT131157 PIP131150:PIP131157 PSL131150:PSL131157 QCH131150:QCH131157 QMD131150:QMD131157 QVZ131150:QVZ131157 RFV131150:RFV131157 RPR131150:RPR131157 RZN131150:RZN131157 SJJ131150:SJJ131157 STF131150:STF131157 TDB131150:TDB131157 TMX131150:TMX131157 TWT131150:TWT131157 UGP131150:UGP131157 UQL131150:UQL131157 VAH131150:VAH131157 VKD131150:VKD131157 VTZ131150:VTZ131157 WDV131150:WDV131157 WNR131150:WNR131157 WXN131150:WXN131157 BF196686:BF196693 LB196686:LB196693 UX196686:UX196693 AET196686:AET196693 AOP196686:AOP196693 AYL196686:AYL196693 BIH196686:BIH196693 BSD196686:BSD196693 CBZ196686:CBZ196693 CLV196686:CLV196693 CVR196686:CVR196693 DFN196686:DFN196693 DPJ196686:DPJ196693 DZF196686:DZF196693 EJB196686:EJB196693 ESX196686:ESX196693 FCT196686:FCT196693 FMP196686:FMP196693 FWL196686:FWL196693 GGH196686:GGH196693 GQD196686:GQD196693 GZZ196686:GZZ196693 HJV196686:HJV196693 HTR196686:HTR196693 IDN196686:IDN196693 INJ196686:INJ196693 IXF196686:IXF196693 JHB196686:JHB196693 JQX196686:JQX196693 KAT196686:KAT196693 KKP196686:KKP196693 KUL196686:KUL196693 LEH196686:LEH196693 LOD196686:LOD196693 LXZ196686:LXZ196693 MHV196686:MHV196693 MRR196686:MRR196693 NBN196686:NBN196693 NLJ196686:NLJ196693 NVF196686:NVF196693 OFB196686:OFB196693 OOX196686:OOX196693 OYT196686:OYT196693 PIP196686:PIP196693 PSL196686:PSL196693 QCH196686:QCH196693 QMD196686:QMD196693 QVZ196686:QVZ196693 RFV196686:RFV196693 RPR196686:RPR196693 RZN196686:RZN196693 SJJ196686:SJJ196693 STF196686:STF196693 TDB196686:TDB196693 TMX196686:TMX196693 TWT196686:TWT196693 UGP196686:UGP196693 UQL196686:UQL196693 VAH196686:VAH196693 VKD196686:VKD196693 VTZ196686:VTZ196693 WDV196686:WDV196693 WNR196686:WNR196693 WXN196686:WXN196693 BF262222:BF262229 LB262222:LB262229 UX262222:UX262229 AET262222:AET262229 AOP262222:AOP262229 AYL262222:AYL262229 BIH262222:BIH262229 BSD262222:BSD262229 CBZ262222:CBZ262229 CLV262222:CLV262229 CVR262222:CVR262229 DFN262222:DFN262229 DPJ262222:DPJ262229 DZF262222:DZF262229 EJB262222:EJB262229 ESX262222:ESX262229 FCT262222:FCT262229 FMP262222:FMP262229 FWL262222:FWL262229 GGH262222:GGH262229 GQD262222:GQD262229 GZZ262222:GZZ262229 HJV262222:HJV262229 HTR262222:HTR262229 IDN262222:IDN262229 INJ262222:INJ262229 IXF262222:IXF262229 JHB262222:JHB262229 JQX262222:JQX262229 KAT262222:KAT262229 KKP262222:KKP262229 KUL262222:KUL262229 LEH262222:LEH262229 LOD262222:LOD262229 LXZ262222:LXZ262229 MHV262222:MHV262229 MRR262222:MRR262229 NBN262222:NBN262229 NLJ262222:NLJ262229 NVF262222:NVF262229 OFB262222:OFB262229 OOX262222:OOX262229 OYT262222:OYT262229 PIP262222:PIP262229 PSL262222:PSL262229 QCH262222:QCH262229 QMD262222:QMD262229 QVZ262222:QVZ262229 RFV262222:RFV262229 RPR262222:RPR262229 RZN262222:RZN262229 SJJ262222:SJJ262229 STF262222:STF262229 TDB262222:TDB262229 TMX262222:TMX262229 TWT262222:TWT262229 UGP262222:UGP262229 UQL262222:UQL262229 VAH262222:VAH262229 VKD262222:VKD262229 VTZ262222:VTZ262229 WDV262222:WDV262229 WNR262222:WNR262229 WXN262222:WXN262229 BF327758:BF327765 LB327758:LB327765 UX327758:UX327765 AET327758:AET327765 AOP327758:AOP327765 AYL327758:AYL327765 BIH327758:BIH327765 BSD327758:BSD327765 CBZ327758:CBZ327765 CLV327758:CLV327765 CVR327758:CVR327765 DFN327758:DFN327765 DPJ327758:DPJ327765 DZF327758:DZF327765 EJB327758:EJB327765 ESX327758:ESX327765 FCT327758:FCT327765 FMP327758:FMP327765 FWL327758:FWL327765 GGH327758:GGH327765 GQD327758:GQD327765 GZZ327758:GZZ327765 HJV327758:HJV327765 HTR327758:HTR327765 IDN327758:IDN327765 INJ327758:INJ327765 IXF327758:IXF327765 JHB327758:JHB327765 JQX327758:JQX327765 KAT327758:KAT327765 KKP327758:KKP327765 KUL327758:KUL327765 LEH327758:LEH327765 LOD327758:LOD327765 LXZ327758:LXZ327765 MHV327758:MHV327765 MRR327758:MRR327765 NBN327758:NBN327765 NLJ327758:NLJ327765 NVF327758:NVF327765 OFB327758:OFB327765 OOX327758:OOX327765 OYT327758:OYT327765 PIP327758:PIP327765 PSL327758:PSL327765 QCH327758:QCH327765 QMD327758:QMD327765 QVZ327758:QVZ327765 RFV327758:RFV327765 RPR327758:RPR327765 RZN327758:RZN327765 SJJ327758:SJJ327765 STF327758:STF327765 TDB327758:TDB327765 TMX327758:TMX327765 TWT327758:TWT327765 UGP327758:UGP327765 UQL327758:UQL327765 VAH327758:VAH327765 VKD327758:VKD327765 VTZ327758:VTZ327765 WDV327758:WDV327765 WNR327758:WNR327765 WXN327758:WXN327765 BF393294:BF393301 LB393294:LB393301 UX393294:UX393301 AET393294:AET393301 AOP393294:AOP393301 AYL393294:AYL393301 BIH393294:BIH393301 BSD393294:BSD393301 CBZ393294:CBZ393301 CLV393294:CLV393301 CVR393294:CVR393301 DFN393294:DFN393301 DPJ393294:DPJ393301 DZF393294:DZF393301 EJB393294:EJB393301 ESX393294:ESX393301 FCT393294:FCT393301 FMP393294:FMP393301 FWL393294:FWL393301 GGH393294:GGH393301 GQD393294:GQD393301 GZZ393294:GZZ393301 HJV393294:HJV393301 HTR393294:HTR393301 IDN393294:IDN393301 INJ393294:INJ393301 IXF393294:IXF393301 JHB393294:JHB393301 JQX393294:JQX393301 KAT393294:KAT393301 KKP393294:KKP393301 KUL393294:KUL393301 LEH393294:LEH393301 LOD393294:LOD393301 LXZ393294:LXZ393301 MHV393294:MHV393301 MRR393294:MRR393301 NBN393294:NBN393301 NLJ393294:NLJ393301 NVF393294:NVF393301 OFB393294:OFB393301 OOX393294:OOX393301 OYT393294:OYT393301 PIP393294:PIP393301 PSL393294:PSL393301 QCH393294:QCH393301 QMD393294:QMD393301 QVZ393294:QVZ393301 RFV393294:RFV393301 RPR393294:RPR393301 RZN393294:RZN393301 SJJ393294:SJJ393301 STF393294:STF393301 TDB393294:TDB393301 TMX393294:TMX393301 TWT393294:TWT393301 UGP393294:UGP393301 UQL393294:UQL393301 VAH393294:VAH393301 VKD393294:VKD393301 VTZ393294:VTZ393301 WDV393294:WDV393301 WNR393294:WNR393301 WXN393294:WXN393301 BF458830:BF458837 LB458830:LB458837 UX458830:UX458837 AET458830:AET458837 AOP458830:AOP458837 AYL458830:AYL458837 BIH458830:BIH458837 BSD458830:BSD458837 CBZ458830:CBZ458837 CLV458830:CLV458837 CVR458830:CVR458837 DFN458830:DFN458837 DPJ458830:DPJ458837 DZF458830:DZF458837 EJB458830:EJB458837 ESX458830:ESX458837 FCT458830:FCT458837 FMP458830:FMP458837 FWL458830:FWL458837 GGH458830:GGH458837 GQD458830:GQD458837 GZZ458830:GZZ458837 HJV458830:HJV458837 HTR458830:HTR458837 IDN458830:IDN458837 INJ458830:INJ458837 IXF458830:IXF458837 JHB458830:JHB458837 JQX458830:JQX458837 KAT458830:KAT458837 KKP458830:KKP458837 KUL458830:KUL458837 LEH458830:LEH458837 LOD458830:LOD458837 LXZ458830:LXZ458837 MHV458830:MHV458837 MRR458830:MRR458837 NBN458830:NBN458837 NLJ458830:NLJ458837 NVF458830:NVF458837 OFB458830:OFB458837 OOX458830:OOX458837 OYT458830:OYT458837 PIP458830:PIP458837 PSL458830:PSL458837 QCH458830:QCH458837 QMD458830:QMD458837 QVZ458830:QVZ458837 RFV458830:RFV458837 RPR458830:RPR458837 RZN458830:RZN458837 SJJ458830:SJJ458837 STF458830:STF458837 TDB458830:TDB458837 TMX458830:TMX458837 TWT458830:TWT458837 UGP458830:UGP458837 UQL458830:UQL458837 VAH458830:VAH458837 VKD458830:VKD458837 VTZ458830:VTZ458837 WDV458830:WDV458837 WNR458830:WNR458837 WXN458830:WXN458837 BF524366:BF524373 LB524366:LB524373 UX524366:UX524373 AET524366:AET524373 AOP524366:AOP524373 AYL524366:AYL524373 BIH524366:BIH524373 BSD524366:BSD524373 CBZ524366:CBZ524373 CLV524366:CLV524373 CVR524366:CVR524373 DFN524366:DFN524373 DPJ524366:DPJ524373 DZF524366:DZF524373 EJB524366:EJB524373 ESX524366:ESX524373 FCT524366:FCT524373 FMP524366:FMP524373 FWL524366:FWL524373 GGH524366:GGH524373 GQD524366:GQD524373 GZZ524366:GZZ524373 HJV524366:HJV524373 HTR524366:HTR524373 IDN524366:IDN524373 INJ524366:INJ524373 IXF524366:IXF524373 JHB524366:JHB524373 JQX524366:JQX524373 KAT524366:KAT524373 KKP524366:KKP524373 KUL524366:KUL524373 LEH524366:LEH524373 LOD524366:LOD524373 LXZ524366:LXZ524373 MHV524366:MHV524373 MRR524366:MRR524373 NBN524366:NBN524373 NLJ524366:NLJ524373 NVF524366:NVF524373 OFB524366:OFB524373 OOX524366:OOX524373 OYT524366:OYT524373 PIP524366:PIP524373 PSL524366:PSL524373 QCH524366:QCH524373 QMD524366:QMD524373 QVZ524366:QVZ524373 RFV524366:RFV524373 RPR524366:RPR524373 RZN524366:RZN524373 SJJ524366:SJJ524373 STF524366:STF524373 TDB524366:TDB524373 TMX524366:TMX524373 TWT524366:TWT524373 UGP524366:UGP524373 UQL524366:UQL524373 VAH524366:VAH524373 VKD524366:VKD524373 VTZ524366:VTZ524373 WDV524366:WDV524373 WNR524366:WNR524373 WXN524366:WXN524373 BF589902:BF589909 LB589902:LB589909 UX589902:UX589909 AET589902:AET589909 AOP589902:AOP589909 AYL589902:AYL589909 BIH589902:BIH589909 BSD589902:BSD589909 CBZ589902:CBZ589909 CLV589902:CLV589909 CVR589902:CVR589909 DFN589902:DFN589909 DPJ589902:DPJ589909 DZF589902:DZF589909 EJB589902:EJB589909 ESX589902:ESX589909 FCT589902:FCT589909 FMP589902:FMP589909 FWL589902:FWL589909 GGH589902:GGH589909 GQD589902:GQD589909 GZZ589902:GZZ589909 HJV589902:HJV589909 HTR589902:HTR589909 IDN589902:IDN589909 INJ589902:INJ589909 IXF589902:IXF589909 JHB589902:JHB589909 JQX589902:JQX589909 KAT589902:KAT589909 KKP589902:KKP589909 KUL589902:KUL589909 LEH589902:LEH589909 LOD589902:LOD589909 LXZ589902:LXZ589909 MHV589902:MHV589909 MRR589902:MRR589909 NBN589902:NBN589909 NLJ589902:NLJ589909 NVF589902:NVF589909 OFB589902:OFB589909 OOX589902:OOX589909 OYT589902:OYT589909 PIP589902:PIP589909 PSL589902:PSL589909 QCH589902:QCH589909 QMD589902:QMD589909 QVZ589902:QVZ589909 RFV589902:RFV589909 RPR589902:RPR589909 RZN589902:RZN589909 SJJ589902:SJJ589909 STF589902:STF589909 TDB589902:TDB589909 TMX589902:TMX589909 TWT589902:TWT589909 UGP589902:UGP589909 UQL589902:UQL589909 VAH589902:VAH589909 VKD589902:VKD589909 VTZ589902:VTZ589909 WDV589902:WDV589909 WNR589902:WNR589909 WXN589902:WXN589909 BF655438:BF655445 LB655438:LB655445 UX655438:UX655445 AET655438:AET655445 AOP655438:AOP655445 AYL655438:AYL655445 BIH655438:BIH655445 BSD655438:BSD655445 CBZ655438:CBZ655445 CLV655438:CLV655445 CVR655438:CVR655445 DFN655438:DFN655445 DPJ655438:DPJ655445 DZF655438:DZF655445 EJB655438:EJB655445 ESX655438:ESX655445 FCT655438:FCT655445 FMP655438:FMP655445 FWL655438:FWL655445 GGH655438:GGH655445 GQD655438:GQD655445 GZZ655438:GZZ655445 HJV655438:HJV655445 HTR655438:HTR655445 IDN655438:IDN655445 INJ655438:INJ655445 IXF655438:IXF655445 JHB655438:JHB655445 JQX655438:JQX655445 KAT655438:KAT655445 KKP655438:KKP655445 KUL655438:KUL655445 LEH655438:LEH655445 LOD655438:LOD655445 LXZ655438:LXZ655445 MHV655438:MHV655445 MRR655438:MRR655445 NBN655438:NBN655445 NLJ655438:NLJ655445 NVF655438:NVF655445 OFB655438:OFB655445 OOX655438:OOX655445 OYT655438:OYT655445 PIP655438:PIP655445 PSL655438:PSL655445 QCH655438:QCH655445 QMD655438:QMD655445 QVZ655438:QVZ655445 RFV655438:RFV655445 RPR655438:RPR655445 RZN655438:RZN655445 SJJ655438:SJJ655445 STF655438:STF655445 TDB655438:TDB655445 TMX655438:TMX655445 TWT655438:TWT655445 UGP655438:UGP655445 UQL655438:UQL655445 VAH655438:VAH655445 VKD655438:VKD655445 VTZ655438:VTZ655445 WDV655438:WDV655445 WNR655438:WNR655445 WXN655438:WXN655445 BF720974:BF720981 LB720974:LB720981 UX720974:UX720981 AET720974:AET720981 AOP720974:AOP720981 AYL720974:AYL720981 BIH720974:BIH720981 BSD720974:BSD720981 CBZ720974:CBZ720981 CLV720974:CLV720981 CVR720974:CVR720981 DFN720974:DFN720981 DPJ720974:DPJ720981 DZF720974:DZF720981 EJB720974:EJB720981 ESX720974:ESX720981 FCT720974:FCT720981 FMP720974:FMP720981 FWL720974:FWL720981 GGH720974:GGH720981 GQD720974:GQD720981 GZZ720974:GZZ720981 HJV720974:HJV720981 HTR720974:HTR720981 IDN720974:IDN720981 INJ720974:INJ720981 IXF720974:IXF720981 JHB720974:JHB720981 JQX720974:JQX720981 KAT720974:KAT720981 KKP720974:KKP720981 KUL720974:KUL720981 LEH720974:LEH720981 LOD720974:LOD720981 LXZ720974:LXZ720981 MHV720974:MHV720981 MRR720974:MRR720981 NBN720974:NBN720981 NLJ720974:NLJ720981 NVF720974:NVF720981 OFB720974:OFB720981 OOX720974:OOX720981 OYT720974:OYT720981 PIP720974:PIP720981 PSL720974:PSL720981 QCH720974:QCH720981 QMD720974:QMD720981 QVZ720974:QVZ720981 RFV720974:RFV720981 RPR720974:RPR720981 RZN720974:RZN720981 SJJ720974:SJJ720981 STF720974:STF720981 TDB720974:TDB720981 TMX720974:TMX720981 TWT720974:TWT720981 UGP720974:UGP720981 UQL720974:UQL720981 VAH720974:VAH720981 VKD720974:VKD720981 VTZ720974:VTZ720981 WDV720974:WDV720981 WNR720974:WNR720981 WXN720974:WXN720981 BF786510:BF786517 LB786510:LB786517 UX786510:UX786517 AET786510:AET786517 AOP786510:AOP786517 AYL786510:AYL786517 BIH786510:BIH786517 BSD786510:BSD786517 CBZ786510:CBZ786517 CLV786510:CLV786517 CVR786510:CVR786517 DFN786510:DFN786517 DPJ786510:DPJ786517 DZF786510:DZF786517 EJB786510:EJB786517 ESX786510:ESX786517 FCT786510:FCT786517 FMP786510:FMP786517 FWL786510:FWL786517 GGH786510:GGH786517 GQD786510:GQD786517 GZZ786510:GZZ786517 HJV786510:HJV786517 HTR786510:HTR786517 IDN786510:IDN786517 INJ786510:INJ786517 IXF786510:IXF786517 JHB786510:JHB786517 JQX786510:JQX786517 KAT786510:KAT786517 KKP786510:KKP786517 KUL786510:KUL786517 LEH786510:LEH786517 LOD786510:LOD786517 LXZ786510:LXZ786517 MHV786510:MHV786517 MRR786510:MRR786517 NBN786510:NBN786517 NLJ786510:NLJ786517 NVF786510:NVF786517 OFB786510:OFB786517 OOX786510:OOX786517 OYT786510:OYT786517 PIP786510:PIP786517 PSL786510:PSL786517 QCH786510:QCH786517 QMD786510:QMD786517 QVZ786510:QVZ786517 RFV786510:RFV786517 RPR786510:RPR786517 RZN786510:RZN786517 SJJ786510:SJJ786517 STF786510:STF786517 TDB786510:TDB786517 TMX786510:TMX786517 TWT786510:TWT786517 UGP786510:UGP786517 UQL786510:UQL786517 VAH786510:VAH786517 VKD786510:VKD786517 VTZ786510:VTZ786517 WDV786510:WDV786517 WNR786510:WNR786517 WXN786510:WXN786517 BF852046:BF852053 LB852046:LB852053 UX852046:UX852053 AET852046:AET852053 AOP852046:AOP852053 AYL852046:AYL852053 BIH852046:BIH852053 BSD852046:BSD852053 CBZ852046:CBZ852053 CLV852046:CLV852053 CVR852046:CVR852053 DFN852046:DFN852053 DPJ852046:DPJ852053 DZF852046:DZF852053 EJB852046:EJB852053 ESX852046:ESX852053 FCT852046:FCT852053 FMP852046:FMP852053 FWL852046:FWL852053 GGH852046:GGH852053 GQD852046:GQD852053 GZZ852046:GZZ852053 HJV852046:HJV852053 HTR852046:HTR852053 IDN852046:IDN852053 INJ852046:INJ852053 IXF852046:IXF852053 JHB852046:JHB852053 JQX852046:JQX852053 KAT852046:KAT852053 KKP852046:KKP852053 KUL852046:KUL852053 LEH852046:LEH852053 LOD852046:LOD852053 LXZ852046:LXZ852053 MHV852046:MHV852053 MRR852046:MRR852053 NBN852046:NBN852053 NLJ852046:NLJ852053 NVF852046:NVF852053 OFB852046:OFB852053 OOX852046:OOX852053 OYT852046:OYT852053 PIP852046:PIP852053 PSL852046:PSL852053 QCH852046:QCH852053 QMD852046:QMD852053 QVZ852046:QVZ852053 RFV852046:RFV852053 RPR852046:RPR852053 RZN852046:RZN852053 SJJ852046:SJJ852053 STF852046:STF852053 TDB852046:TDB852053 TMX852046:TMX852053 TWT852046:TWT852053 UGP852046:UGP852053 UQL852046:UQL852053 VAH852046:VAH852053 VKD852046:VKD852053 VTZ852046:VTZ852053 WDV852046:WDV852053 WNR852046:WNR852053 WXN852046:WXN852053 BF917582:BF917589 LB917582:LB917589 UX917582:UX917589 AET917582:AET917589 AOP917582:AOP917589 AYL917582:AYL917589 BIH917582:BIH917589 BSD917582:BSD917589 CBZ917582:CBZ917589 CLV917582:CLV917589 CVR917582:CVR917589 DFN917582:DFN917589 DPJ917582:DPJ917589 DZF917582:DZF917589 EJB917582:EJB917589 ESX917582:ESX917589 FCT917582:FCT917589 FMP917582:FMP917589 FWL917582:FWL917589 GGH917582:GGH917589 GQD917582:GQD917589 GZZ917582:GZZ917589 HJV917582:HJV917589 HTR917582:HTR917589 IDN917582:IDN917589 INJ917582:INJ917589 IXF917582:IXF917589 JHB917582:JHB917589 JQX917582:JQX917589 KAT917582:KAT917589 KKP917582:KKP917589 KUL917582:KUL917589 LEH917582:LEH917589 LOD917582:LOD917589 LXZ917582:LXZ917589 MHV917582:MHV917589 MRR917582:MRR917589 NBN917582:NBN917589 NLJ917582:NLJ917589 NVF917582:NVF917589 OFB917582:OFB917589 OOX917582:OOX917589 OYT917582:OYT917589 PIP917582:PIP917589 PSL917582:PSL917589 QCH917582:QCH917589 QMD917582:QMD917589 QVZ917582:QVZ917589 RFV917582:RFV917589 RPR917582:RPR917589 RZN917582:RZN917589 SJJ917582:SJJ917589 STF917582:STF917589 TDB917582:TDB917589 TMX917582:TMX917589 TWT917582:TWT917589 UGP917582:UGP917589 UQL917582:UQL917589 VAH917582:VAH917589 VKD917582:VKD917589 VTZ917582:VTZ917589 WDV917582:WDV917589 WNR917582:WNR917589 WXN917582:WXN917589 BF983118:BF983125 LB983118:LB983125 UX983118:UX983125 AET983118:AET983125 AOP983118:AOP983125 AYL983118:AYL983125 BIH983118:BIH983125 BSD983118:BSD983125 CBZ983118:CBZ983125 CLV983118:CLV983125 CVR983118:CVR983125 DFN983118:DFN983125 DPJ983118:DPJ983125 DZF983118:DZF983125 EJB983118:EJB983125 ESX983118:ESX983125 FCT983118:FCT983125 FMP983118:FMP983125 FWL983118:FWL983125 GGH983118:GGH983125 GQD983118:GQD983125 GZZ983118:GZZ983125 HJV983118:HJV983125 HTR983118:HTR983125 IDN983118:IDN983125 INJ983118:INJ983125 IXF983118:IXF983125 JHB983118:JHB983125 JQX983118:JQX983125 KAT983118:KAT983125 KKP983118:KKP983125 KUL983118:KUL983125 LEH983118:LEH983125 LOD983118:LOD983125 LXZ983118:LXZ983125 MHV983118:MHV983125 MRR983118:MRR983125 NBN983118:NBN983125 NLJ983118:NLJ983125 NVF983118:NVF983125 OFB983118:OFB983125 OOX983118:OOX983125 OYT983118:OYT983125 PIP983118:PIP983125 PSL983118:PSL983125 QCH983118:QCH983125 QMD983118:QMD983125 QVZ983118:QVZ983125 RFV983118:RFV983125 RPR983118:RPR983125 RZN983118:RZN983125 SJJ983118:SJJ983125 STF983118:STF983125 TDB983118:TDB983125 TMX983118:TMX983125 TWT983118:TWT983125 UGP983118:UGP983125 UQL983118:UQL983125 VAH983118:VAH983125 VKD983118:VKD983125 VTZ983118:VTZ983125 WDV983118:WDV983125 LB18:LB25 UX18:UX25 AET18:AET25 AOP18:AOP25 AYL18:AYL25 BIH18:BIH25 BSD18:BSD25 CBZ18:CBZ25 CLV18:CLV25 CVR18:CVR25 DFN18:DFN25 DPJ18:DPJ25 DZF18:DZF25 EJB18:EJB25 ESX18:ESX25 FCT18:FCT25 FMP18:FMP25 FWL18:FWL25 GGH18:GGH25 GQD18:GQD25 GZZ18:GZZ25 HJV18:HJV25 HTR18:HTR25 IDN18:IDN25 INJ18:INJ25 IXF18:IXF25 JHB18:JHB25 JQX18:JQX25 KAT18:KAT25 KKP18:KKP25 KUL18:KUL25 LEH18:LEH25 LOD18:LOD25 LXZ18:LXZ25 MHV18:MHV25 MRR18:MRR25 NBN18:NBN25 NLJ18:NLJ25 NVF18:NVF25 OFB18:OFB25 OOX18:OOX25 OYT18:OYT25 PIP18:PIP25 PSL18:PSL25 QCH18:QCH25 QMD18:QMD25 QVZ18:QVZ25 RFV18:RFV25 RPR18:RPR25 RZN18:RZN25 SJJ18:SJJ25 STF18:STF25 TDB18:TDB25 TMX18:TMX25 TWT18:TWT25 UGP18:UGP25 UQL18:UQL25 VAH18:VAH25 VKD18:VKD25 VTZ18:VTZ25 WDV18:WDV25 WNR18:WNR25 WXN18:WXN25 WXN33:WXN40 WNR33:WNR40 LB33:LB40 UX33:UX40 AET33:AET40 AOP33:AOP40 AYL33:AYL40 BIH33:BIH40 BSD33:BSD40 CBZ33:CBZ40 CLV33:CLV40 CVR33:CVR40 DFN33:DFN40 DPJ33:DPJ40 DZF33:DZF40 EJB33:EJB40 ESX33:ESX40 FCT33:FCT40 FMP33:FMP40 FWL33:FWL40 GGH33:GGH40 GQD33:GQD40 GZZ33:GZZ40 HJV33:HJV40 HTR33:HTR40 IDN33:IDN40 INJ33:INJ40 IXF33:IXF40 JHB33:JHB40 JQX33:JQX40 KAT33:KAT40 KKP33:KKP40 KUL33:KUL40 LEH33:LEH40 LOD33:LOD40 LXZ33:LXZ40 MHV33:MHV40 MRR33:MRR40 NBN33:NBN40 NLJ33:NLJ40 NVF33:NVF40 OFB33:OFB40 OOX33:OOX40 OYT33:OYT40 PIP33:PIP40 PSL33:PSL40 QCH33:QCH40 QMD33:QMD40 QVZ33:QVZ40 RFV33:RFV40 RPR33:RPR40 RZN33:RZN40 SJJ33:SJJ40 STF33:STF40 TDB33:TDB40 TMX33:TMX40 TWT33:TWT40 UGP33:UGP40 UQL33:UQL40 VAH33:VAH40 VKD33:VKD40 VTZ33:VTZ40 WDV33:WDV40 WXN48:WXN55 WNR48:WNR55 LB48:LB55 UX48:UX55 AET48:AET55 AOP48:AOP55 AYL48:AYL55 BIH48:BIH55 BSD48:BSD55 CBZ48:CBZ55 CLV48:CLV55 CVR48:CVR55 DFN48:DFN55 DPJ48:DPJ55 DZF48:DZF55 EJB48:EJB55 ESX48:ESX55 FCT48:FCT55 FMP48:FMP55 FWL48:FWL55 GGH48:GGH55 GQD48:GQD55 GZZ48:GZZ55 HJV48:HJV55 HTR48:HTR55 IDN48:IDN55 INJ48:INJ55 IXF48:IXF55 JHB48:JHB55 JQX48:JQX55 KAT48:KAT55 KKP48:KKP55 KUL48:KUL55 LEH48:LEH55 LOD48:LOD55 LXZ48:LXZ55 MHV48:MHV55 MRR48:MRR55 NBN48:NBN55 NLJ48:NLJ55 NVF48:NVF55 OFB48:OFB55 OOX48:OOX55 OYT48:OYT55 PIP48:PIP55 PSL48:PSL55 QCH48:QCH55 QMD48:QMD55 QVZ48:QVZ55 RFV48:RFV55 RPR48:RPR55 RZN48:RZN55 SJJ48:SJJ55 STF48:STF55 TDB48:TDB55 TMX48:TMX55 TWT48:TWT55 UGP48:UGP55 UQL48:UQL55 VAH48:VAH55 VKD48:VKD55 VTZ48:VTZ55 WDV48:WDV55 WXN63:WXN70 WNR63:WNR70 LB63:LB70 UX63:UX70 AET63:AET70 AOP63:AOP70 AYL63:AYL70 BIH63:BIH70 BSD63:BSD70 CBZ63:CBZ70 CLV63:CLV70 CVR63:CVR70 DFN63:DFN70 DPJ63:DPJ70 DZF63:DZF70 EJB63:EJB70 ESX63:ESX70 FCT63:FCT70 FMP63:FMP70 FWL63:FWL70 GGH63:GGH70 GQD63:GQD70 GZZ63:GZZ70 HJV63:HJV70 HTR63:HTR70 IDN63:IDN70 INJ63:INJ70 IXF63:IXF70 JHB63:JHB70 JQX63:JQX70 KAT63:KAT70 KKP63:KKP70 KUL63:KUL70 LEH63:LEH70 LOD63:LOD70 LXZ63:LXZ70 MHV63:MHV70 MRR63:MRR70 NBN63:NBN70 NLJ63:NLJ70 NVF63:NVF70 OFB63:OFB70 OOX63:OOX70 OYT63:OYT70 PIP63:PIP70 PSL63:PSL70 QCH63:QCH70 QMD63:QMD70 QVZ63:QVZ70 RFV63:RFV70 RPR63:RPR70 RZN63:RZN70 SJJ63:SJJ70 STF63:STF70 TDB63:TDB70 TMX63:TMX70 TWT63:TWT70 UGP63:UGP70 UQL63:UQL70 VAH63:VAH70 VKD63:VKD70 VTZ63:VTZ70 WDV63:WDV70 WXN78:WXN85 WNR78:WNR85 LB78:LB85 UX78:UX85 AET78:AET85 AOP78:AOP85 AYL78:AYL85 BIH78:BIH85 BSD78:BSD85 CBZ78:CBZ85 CLV78:CLV85 CVR78:CVR85 DFN78:DFN85 DPJ78:DPJ85 DZF78:DZF85 EJB78:EJB85 ESX78:ESX85 FCT78:FCT85 FMP78:FMP85 FWL78:FWL85 GGH78:GGH85 GQD78:GQD85 GZZ78:GZZ85 HJV78:HJV85 HTR78:HTR85 IDN78:IDN85 INJ78:INJ85 IXF78:IXF85 JHB78:JHB85 JQX78:JQX85 KAT78:KAT85 KKP78:KKP85 KUL78:KUL85 LEH78:LEH85 LOD78:LOD85 LXZ78:LXZ85 MHV78:MHV85 MRR78:MRR85 NBN78:NBN85 NLJ78:NLJ85 NVF78:NVF85 OFB78:OFB85 OOX78:OOX85 OYT78:OYT85 PIP78:PIP85 PSL78:PSL85 QCH78:QCH85 QMD78:QMD85 QVZ78:QVZ85 RFV78:RFV85 RPR78:RPR85 RZN78:RZN85 SJJ78:SJJ85 STF78:STF85 TDB78:TDB85 TMX78:TMX85 TWT78:TWT85 UGP78:UGP85 UQL78:UQL85 VAH78:VAH85 VKD78:VKD85 VTZ78:VTZ85 WDV78:WDV85 WXN57:WXN59 WNR57:WNR59 LB57:LB59 UX57:UX59 AET57:AET59 AOP57:AOP59 AYL57:AYL59 BIH57:BIH59 BSD57:BSD59 CBZ57:CBZ59 CLV57:CLV59 CVR57:CVR59 DFN57:DFN59 DPJ57:DPJ59 DZF57:DZF59 EJB57:EJB59 ESX57:ESX59 FCT57:FCT59 FMP57:FMP59 FWL57:FWL59 GGH57:GGH59 GQD57:GQD59 GZZ57:GZZ59 HJV57:HJV59 HTR57:HTR59 IDN57:IDN59 INJ57:INJ59 IXF57:IXF59 JHB57:JHB59 JQX57:JQX59 KAT57:KAT59 KKP57:KKP59 KUL57:KUL59 LEH57:LEH59 LOD57:LOD59 LXZ57:LXZ59 MHV57:MHV59 MRR57:MRR59 NBN57:NBN59 NLJ57:NLJ59 NVF57:NVF59 OFB57:OFB59 OOX57:OOX59 OYT57:OYT59 PIP57:PIP59 PSL57:PSL59 QCH57:QCH59 QMD57:QMD59 QVZ57:QVZ59 RFV57:RFV59 RPR57:RPR59 RZN57:RZN59 SJJ57:SJJ59 STF57:STF59 TDB57:TDB59 TMX57:TMX59 TWT57:TWT59 UGP57:UGP59 UQL57:UQL59 VAH57:VAH59 VKD57:VKD59 VTZ57:VTZ59 WDV57:WDV59 WXN42:WXN44 WNR42:WNR44 LB42:LB44 UX42:UX44 AET42:AET44 AOP42:AOP44 AYL42:AYL44 BIH42:BIH44 BSD42:BSD44 CBZ42:CBZ44 CLV42:CLV44 CVR42:CVR44 DFN42:DFN44 DPJ42:DPJ44 DZF42:DZF44 EJB42:EJB44 ESX42:ESX44 FCT42:FCT44 FMP42:FMP44 FWL42:FWL44 GGH42:GGH44 GQD42:GQD44 GZZ42:GZZ44 HJV42:HJV44 HTR42:HTR44 IDN42:IDN44 INJ42:INJ44 IXF42:IXF44 JHB42:JHB44 JQX42:JQX44 KAT42:KAT44 KKP42:KKP44 KUL42:KUL44 LEH42:LEH44 LOD42:LOD44 LXZ42:LXZ44 MHV42:MHV44 MRR42:MRR44 NBN42:NBN44 NLJ42:NLJ44 NVF42:NVF44 OFB42:OFB44 OOX42:OOX44 OYT42:OYT44 PIP42:PIP44 PSL42:PSL44 QCH42:QCH44 QMD42:QMD44 QVZ42:QVZ44 RFV42:RFV44 RPR42:RPR44 RZN42:RZN44 SJJ42:SJJ44 STF42:STF44 TDB42:TDB44 TMX42:TMX44 TWT42:TWT44 UGP42:UGP44 UQL42:UQL44 VAH42:VAH44 VKD42:VKD44 VTZ42:VTZ44 WDV42:WDV44 WXN72:WXN74 WNR72:WNR74 LB72:LB74 UX72:UX74 AET72:AET74 AOP72:AOP74 AYL72:AYL74 BIH72:BIH74 BSD72:BSD74 CBZ72:CBZ74 CLV72:CLV74 CVR72:CVR74 DFN72:DFN74 DPJ72:DPJ74 DZF72:DZF74 EJB72:EJB74 ESX72:ESX74 FCT72:FCT74 FMP72:FMP74 FWL72:FWL74 GGH72:GGH74 GQD72:GQD74 GZZ72:GZZ74 HJV72:HJV74 HTR72:HTR74 IDN72:IDN74 INJ72:INJ74 IXF72:IXF74 JHB72:JHB74 JQX72:JQX74 KAT72:KAT74 KKP72:KKP74 KUL72:KUL74 LEH72:LEH74 LOD72:LOD74 LXZ72:LXZ74 MHV72:MHV74 MRR72:MRR74 NBN72:NBN74 NLJ72:NLJ74 NVF72:NVF74 OFB72:OFB74 OOX72:OOX74 OYT72:OYT74 PIP72:PIP74 PSL72:PSL74 QCH72:QCH74 QMD72:QMD74 QVZ72:QVZ74 RFV72:RFV74 RPR72:RPR74 RZN72:RZN74 SJJ72:SJJ74 STF72:STF74 TDB72:TDB74 TMX72:TMX74 TWT72:TWT74 UGP72:UGP74 UQL72:UQL74 VAH72:VAH74 VKD72:VKD74 VTZ72:VTZ74 WDV72:WDV74 WXN87:WXN89 WNR87:WNR89 LB87:LB89 UX87:UX89 AET87:AET89 AOP87:AOP89 AYL87:AYL89 BIH87:BIH89 BSD87:BSD89 CBZ87:CBZ89 CLV87:CLV89 CVR87:CVR89 DFN87:DFN89 DPJ87:DPJ89 DZF87:DZF89 EJB87:EJB89 ESX87:ESX89 FCT87:FCT89 FMP87:FMP89 FWL87:FWL89 GGH87:GGH89 GQD87:GQD89 GZZ87:GZZ89 HJV87:HJV89 HTR87:HTR89 IDN87:IDN89 INJ87:INJ89 IXF87:IXF89 JHB87:JHB89 JQX87:JQX89 KAT87:KAT89 KKP87:KKP89 KUL87:KUL89 LEH87:LEH89 LOD87:LOD89 LXZ87:LXZ89 MHV87:MHV89 MRR87:MRR89 NBN87:NBN89 NLJ87:NLJ89 NVF87:NVF89 OFB87:OFB89 OOX87:OOX89 OYT87:OYT89 PIP87:PIP89 PSL87:PSL89 QCH87:QCH89 QMD87:QMD89 QVZ87:QVZ89 RFV87:RFV89 RPR87:RPR89 RZN87:RZN89 SJJ87:SJJ89 STF87:STF89 TDB87:TDB89 TMX87:TMX89 TWT87:TWT89 UGP87:UGP89 UQL87:UQL89 VAH87:VAH89 VKD87:VKD89 VTZ87:VTZ89 WDV87:WDV89 WXN27:WXN29 WNR27:WNR29 LB27:LB29 UX27:UX29 AET27:AET29 AOP27:AOP29 AYL27:AYL29 BIH27:BIH29 BSD27:BSD29 CBZ27:CBZ29 CLV27:CLV29 CVR27:CVR29 DFN27:DFN29 DPJ27:DPJ29 DZF27:DZF29 EJB27:EJB29 ESX27:ESX29 FCT27:FCT29 FMP27:FMP29 FWL27:FWL29 GGH27:GGH29 GQD27:GQD29 GZZ27:GZZ29 HJV27:HJV29 HTR27:HTR29 IDN27:IDN29 INJ27:INJ29 IXF27:IXF29 JHB27:JHB29 JQX27:JQX29 KAT27:KAT29 KKP27:KKP29 KUL27:KUL29 LEH27:LEH29 LOD27:LOD29 LXZ27:LXZ29 MHV27:MHV29 MRR27:MRR29 NBN27:NBN29 NLJ27:NLJ29 NVF27:NVF29 OFB27:OFB29 OOX27:OOX29 OYT27:OYT29 PIP27:PIP29 PSL27:PSL29 QCH27:QCH29 QMD27:QMD29 QVZ27:QVZ29 RFV27:RFV29 RPR27:RPR29 RZN27:RZN29 SJJ27:SJJ29 STF27:STF29 TDB27:TDB29 TMX27:TMX29 TWT27:TWT29 UGP27:UGP29 UQL27:UQL29 VAH27:VAH29 VKD27:VKD29 VTZ27:VTZ29 WDV27:WDV29">
      <formula1>900</formula1>
    </dataValidation>
    <dataValidation type="list" allowBlank="1" showInputMessage="1" showErrorMessage="1" errorTitle="Ошибка" error="Выберите значение из списка" sqref="O22 KT22 UP22 AEL22 AOH22 AYD22 BHZ22 BRV22 CBR22 CLN22 CVJ22 DFF22 DPB22 DYX22 EIT22 ESP22 FCL22 FMH22 FWD22 GFZ22 GPV22 GZR22 HJN22 HTJ22 IDF22 INB22 IWX22 JGT22 JQP22 KAL22 KKH22 KUD22 LDZ22 LNV22 LXR22 MHN22 MRJ22 NBF22 NLB22 NUX22 OET22 OOP22 OYL22 PIH22 PSD22 QBZ22 QLV22 QVR22 RFN22 RPJ22 RZF22 SJB22 SSX22 TCT22 TMP22 TWL22 UGH22 UQD22 UZZ22 VJV22 VTR22 WDN22 WNJ22 WXF22 O65618 KT65618 UP65618 AEL65618 AOH65618 AYD65618 BHZ65618 BRV65618 CBR65618 CLN65618 CVJ65618 DFF65618 DPB65618 DYX65618 EIT65618 ESP65618 FCL65618 FMH65618 FWD65618 GFZ65618 GPV65618 GZR65618 HJN65618 HTJ65618 IDF65618 INB65618 IWX65618 JGT65618 JQP65618 KAL65618 KKH65618 KUD65618 LDZ65618 LNV65618 LXR65618 MHN65618 MRJ65618 NBF65618 NLB65618 NUX65618 OET65618 OOP65618 OYL65618 PIH65618 PSD65618 QBZ65618 QLV65618 QVR65618 RFN65618 RPJ65618 RZF65618 SJB65618 SSX65618 TCT65618 TMP65618 TWL65618 UGH65618 UQD65618 UZZ65618 VJV65618 VTR65618 WDN65618 WNJ65618 WXF65618 O131154 KT131154 UP131154 AEL131154 AOH131154 AYD131154 BHZ131154 BRV131154 CBR131154 CLN131154 CVJ131154 DFF131154 DPB131154 DYX131154 EIT131154 ESP131154 FCL131154 FMH131154 FWD131154 GFZ131154 GPV131154 GZR131154 HJN131154 HTJ131154 IDF131154 INB131154 IWX131154 JGT131154 JQP131154 KAL131154 KKH131154 KUD131154 LDZ131154 LNV131154 LXR131154 MHN131154 MRJ131154 NBF131154 NLB131154 NUX131154 OET131154 OOP131154 OYL131154 PIH131154 PSD131154 QBZ131154 QLV131154 QVR131154 RFN131154 RPJ131154 RZF131154 SJB131154 SSX131154 TCT131154 TMP131154 TWL131154 UGH131154 UQD131154 UZZ131154 VJV131154 VTR131154 WDN131154 WNJ131154 WXF131154 O196690 KT196690 UP196690 AEL196690 AOH196690 AYD196690 BHZ196690 BRV196690 CBR196690 CLN196690 CVJ196690 DFF196690 DPB196690 DYX196690 EIT196690 ESP196690 FCL196690 FMH196690 FWD196690 GFZ196690 GPV196690 GZR196690 HJN196690 HTJ196690 IDF196690 INB196690 IWX196690 JGT196690 JQP196690 KAL196690 KKH196690 KUD196690 LDZ196690 LNV196690 LXR196690 MHN196690 MRJ196690 NBF196690 NLB196690 NUX196690 OET196690 OOP196690 OYL196690 PIH196690 PSD196690 QBZ196690 QLV196690 QVR196690 RFN196690 RPJ196690 RZF196690 SJB196690 SSX196690 TCT196690 TMP196690 TWL196690 UGH196690 UQD196690 UZZ196690 VJV196690 VTR196690 WDN196690 WNJ196690 WXF196690 O262226 KT262226 UP262226 AEL262226 AOH262226 AYD262226 BHZ262226 BRV262226 CBR262226 CLN262226 CVJ262226 DFF262226 DPB262226 DYX262226 EIT262226 ESP262226 FCL262226 FMH262226 FWD262226 GFZ262226 GPV262226 GZR262226 HJN262226 HTJ262226 IDF262226 INB262226 IWX262226 JGT262226 JQP262226 KAL262226 KKH262226 KUD262226 LDZ262226 LNV262226 LXR262226 MHN262226 MRJ262226 NBF262226 NLB262226 NUX262226 OET262226 OOP262226 OYL262226 PIH262226 PSD262226 QBZ262226 QLV262226 QVR262226 RFN262226 RPJ262226 RZF262226 SJB262226 SSX262226 TCT262226 TMP262226 TWL262226 UGH262226 UQD262226 UZZ262226 VJV262226 VTR262226 WDN262226 WNJ262226 WXF262226 O327762 KT327762 UP327762 AEL327762 AOH327762 AYD327762 BHZ327762 BRV327762 CBR327762 CLN327762 CVJ327762 DFF327762 DPB327762 DYX327762 EIT327762 ESP327762 FCL327762 FMH327762 FWD327762 GFZ327762 GPV327762 GZR327762 HJN327762 HTJ327762 IDF327762 INB327762 IWX327762 JGT327762 JQP327762 KAL327762 KKH327762 KUD327762 LDZ327762 LNV327762 LXR327762 MHN327762 MRJ327762 NBF327762 NLB327762 NUX327762 OET327762 OOP327762 OYL327762 PIH327762 PSD327762 QBZ327762 QLV327762 QVR327762 RFN327762 RPJ327762 RZF327762 SJB327762 SSX327762 TCT327762 TMP327762 TWL327762 UGH327762 UQD327762 UZZ327762 VJV327762 VTR327762 WDN327762 WNJ327762 WXF327762 O393298 KT393298 UP393298 AEL393298 AOH393298 AYD393298 BHZ393298 BRV393298 CBR393298 CLN393298 CVJ393298 DFF393298 DPB393298 DYX393298 EIT393298 ESP393298 FCL393298 FMH393298 FWD393298 GFZ393298 GPV393298 GZR393298 HJN393298 HTJ393298 IDF393298 INB393298 IWX393298 JGT393298 JQP393298 KAL393298 KKH393298 KUD393298 LDZ393298 LNV393298 LXR393298 MHN393298 MRJ393298 NBF393298 NLB393298 NUX393298 OET393298 OOP393298 OYL393298 PIH393298 PSD393298 QBZ393298 QLV393298 QVR393298 RFN393298 RPJ393298 RZF393298 SJB393298 SSX393298 TCT393298 TMP393298 TWL393298 UGH393298 UQD393298 UZZ393298 VJV393298 VTR393298 WDN393298 WNJ393298 WXF393298 O458834 KT458834 UP458834 AEL458834 AOH458834 AYD458834 BHZ458834 BRV458834 CBR458834 CLN458834 CVJ458834 DFF458834 DPB458834 DYX458834 EIT458834 ESP458834 FCL458834 FMH458834 FWD458834 GFZ458834 GPV458834 GZR458834 HJN458834 HTJ458834 IDF458834 INB458834 IWX458834 JGT458834 JQP458834 KAL458834 KKH458834 KUD458834 LDZ458834 LNV458834 LXR458834 MHN458834 MRJ458834 NBF458834 NLB458834 NUX458834 OET458834 OOP458834 OYL458834 PIH458834 PSD458834 QBZ458834 QLV458834 QVR458834 RFN458834 RPJ458834 RZF458834 SJB458834 SSX458834 TCT458834 TMP458834 TWL458834 UGH458834 UQD458834 UZZ458834 VJV458834 VTR458834 WDN458834 WNJ458834 WXF458834 O524370 KT524370 UP524370 AEL524370 AOH524370 AYD524370 BHZ524370 BRV524370 CBR524370 CLN524370 CVJ524370 DFF524370 DPB524370 DYX524370 EIT524370 ESP524370 FCL524370 FMH524370 FWD524370 GFZ524370 GPV524370 GZR524370 HJN524370 HTJ524370 IDF524370 INB524370 IWX524370 JGT524370 JQP524370 KAL524370 KKH524370 KUD524370 LDZ524370 LNV524370 LXR524370 MHN524370 MRJ524370 NBF524370 NLB524370 NUX524370 OET524370 OOP524370 OYL524370 PIH524370 PSD524370 QBZ524370 QLV524370 QVR524370 RFN524370 RPJ524370 RZF524370 SJB524370 SSX524370 TCT524370 TMP524370 TWL524370 UGH524370 UQD524370 UZZ524370 VJV524370 VTR524370 WDN524370 WNJ524370 WXF524370 O589906 KT589906 UP589906 AEL589906 AOH589906 AYD589906 BHZ589906 BRV589906 CBR589906 CLN589906 CVJ589906 DFF589906 DPB589906 DYX589906 EIT589906 ESP589906 FCL589906 FMH589906 FWD589906 GFZ589906 GPV589906 GZR589906 HJN589906 HTJ589906 IDF589906 INB589906 IWX589906 JGT589906 JQP589906 KAL589906 KKH589906 KUD589906 LDZ589906 LNV589906 LXR589906 MHN589906 MRJ589906 NBF589906 NLB589906 NUX589906 OET589906 OOP589906 OYL589906 PIH589906 PSD589906 QBZ589906 QLV589906 QVR589906 RFN589906 RPJ589906 RZF589906 SJB589906 SSX589906 TCT589906 TMP589906 TWL589906 UGH589906 UQD589906 UZZ589906 VJV589906 VTR589906 WDN589906 WNJ589906 WXF589906 O655442 KT655442 UP655442 AEL655442 AOH655442 AYD655442 BHZ655442 BRV655442 CBR655442 CLN655442 CVJ655442 DFF655442 DPB655442 DYX655442 EIT655442 ESP655442 FCL655442 FMH655442 FWD655442 GFZ655442 GPV655442 GZR655442 HJN655442 HTJ655442 IDF655442 INB655442 IWX655442 JGT655442 JQP655442 KAL655442 KKH655442 KUD655442 LDZ655442 LNV655442 LXR655442 MHN655442 MRJ655442 NBF655442 NLB655442 NUX655442 OET655442 OOP655442 OYL655442 PIH655442 PSD655442 QBZ655442 QLV655442 QVR655442 RFN655442 RPJ655442 RZF655442 SJB655442 SSX655442 TCT655442 TMP655442 TWL655442 UGH655442 UQD655442 UZZ655442 VJV655442 VTR655442 WDN655442 WNJ655442 WXF655442 O720978 KT720978 UP720978 AEL720978 AOH720978 AYD720978 BHZ720978 BRV720978 CBR720978 CLN720978 CVJ720978 DFF720978 DPB720978 DYX720978 EIT720978 ESP720978 FCL720978 FMH720978 FWD720978 GFZ720978 GPV720978 GZR720978 HJN720978 HTJ720978 IDF720978 INB720978 IWX720978 JGT720978 JQP720978 KAL720978 KKH720978 KUD720978 LDZ720978 LNV720978 LXR720978 MHN720978 MRJ720978 NBF720978 NLB720978 NUX720978 OET720978 OOP720978 OYL720978 PIH720978 PSD720978 QBZ720978 QLV720978 QVR720978 RFN720978 RPJ720978 RZF720978 SJB720978 SSX720978 TCT720978 TMP720978 TWL720978 UGH720978 UQD720978 UZZ720978 VJV720978 VTR720978 WDN720978 WNJ720978 WXF720978 O786514 KT786514 UP786514 AEL786514 AOH786514 AYD786514 BHZ786514 BRV786514 CBR786514 CLN786514 CVJ786514 DFF786514 DPB786514 DYX786514 EIT786514 ESP786514 FCL786514 FMH786514 FWD786514 GFZ786514 GPV786514 GZR786514 HJN786514 HTJ786514 IDF786514 INB786514 IWX786514 JGT786514 JQP786514 KAL786514 KKH786514 KUD786514 LDZ786514 LNV786514 LXR786514 MHN786514 MRJ786514 NBF786514 NLB786514 NUX786514 OET786514 OOP786514 OYL786514 PIH786514 PSD786514 QBZ786514 QLV786514 QVR786514 RFN786514 RPJ786514 RZF786514 SJB786514 SSX786514 TCT786514 TMP786514 TWL786514 UGH786514 UQD786514 UZZ786514 VJV786514 VTR786514 WDN786514 WNJ786514 WXF786514 O852050 KT852050 UP852050 AEL852050 AOH852050 AYD852050 BHZ852050 BRV852050 CBR852050 CLN852050 CVJ852050 DFF852050 DPB852050 DYX852050 EIT852050 ESP852050 FCL852050 FMH852050 FWD852050 GFZ852050 GPV852050 GZR852050 HJN852050 HTJ852050 IDF852050 INB852050 IWX852050 JGT852050 JQP852050 KAL852050 KKH852050 KUD852050 LDZ852050 LNV852050 LXR852050 MHN852050 MRJ852050 NBF852050 NLB852050 NUX852050 OET852050 OOP852050 OYL852050 PIH852050 PSD852050 QBZ852050 QLV852050 QVR852050 RFN852050 RPJ852050 RZF852050 SJB852050 SSX852050 TCT852050 TMP852050 TWL852050 UGH852050 UQD852050 UZZ852050 VJV852050 VTR852050 WDN852050 WNJ852050 WXF852050 O917586 KT917586 UP917586 AEL917586 AOH917586 AYD917586 BHZ917586 BRV917586 CBR917586 CLN917586 CVJ917586 DFF917586 DPB917586 DYX917586 EIT917586 ESP917586 FCL917586 FMH917586 FWD917586 GFZ917586 GPV917586 GZR917586 HJN917586 HTJ917586 IDF917586 INB917586 IWX917586 JGT917586 JQP917586 KAL917586 KKH917586 KUD917586 LDZ917586 LNV917586 LXR917586 MHN917586 MRJ917586 NBF917586 NLB917586 NUX917586 OET917586 OOP917586 OYL917586 PIH917586 PSD917586 QBZ917586 QLV917586 QVR917586 RFN917586 RPJ917586 RZF917586 SJB917586 SSX917586 TCT917586 TMP917586 TWL917586 UGH917586 UQD917586 UZZ917586 VJV917586 VTR917586 WDN917586 WNJ917586 WXF917586 O983122 KT983122 UP983122 AEL983122 AOH983122 AYD983122 BHZ983122 BRV983122 CBR983122 CLN983122 CVJ983122 DFF983122 DPB983122 DYX983122 EIT983122 ESP983122 FCL983122 FMH983122 FWD983122 GFZ983122 GPV983122 GZR983122 HJN983122 HTJ983122 IDF983122 INB983122 IWX983122 JGT983122 JQP983122 KAL983122 KKH983122 KUD983122 LDZ983122 LNV983122 LXR983122 MHN983122 MRJ983122 NBF983122 NLB983122 NUX983122 OET983122 OOP983122 OYL983122 PIH983122 PSD983122 QBZ983122 QLV983122 QVR983122 RFN983122 RPJ983122 RZF983122 SJB983122 SSX983122 TCT983122 TMP983122 TWL983122 UGH983122 UQD983122 UZZ983122 VJV983122 VTR983122 WDN983122 WNJ983122 WXF983122 O37 KT37 UP37 AEL37 AOH37 AYD37 BHZ37 BRV37 CBR37 CLN37 CVJ37 DFF37 DPB37 DYX37 EIT37 ESP37 FCL37 FMH37 FWD37 GFZ37 GPV37 GZR37 HJN37 HTJ37 IDF37 INB37 IWX37 JGT37 JQP37 KAL37 KKH37 KUD37 LDZ37 LNV37 LXR37 MHN37 MRJ37 NBF37 NLB37 NUX37 OET37 OOP37 OYL37 PIH37 PSD37 QBZ37 QLV37 QVR37 RFN37 RPJ37 RZF37 SJB37 SSX37 TCT37 TMP37 TWL37 UGH37 UQD37 UZZ37 VJV37 VTR37 WDN37 WNJ37 WXF37 O52 KT52 UP52 AEL52 AOH52 AYD52 BHZ52 BRV52 CBR52 CLN52 CVJ52 DFF52 DPB52 DYX52 EIT52 ESP52 FCL52 FMH52 FWD52 GFZ52 GPV52 GZR52 HJN52 HTJ52 IDF52 INB52 IWX52 JGT52 JQP52 KAL52 KKH52 KUD52 LDZ52 LNV52 LXR52 MHN52 MRJ52 NBF52 NLB52 NUX52 OET52 OOP52 OYL52 PIH52 PSD52 QBZ52 QLV52 QVR52 RFN52 RPJ52 RZF52 SJB52 SSX52 TCT52 TMP52 TWL52 UGH52 UQD52 UZZ52 VJV52 VTR52 WDN52 WNJ52 WXF52 O67 KT67 UP67 AEL67 AOH67 AYD67 BHZ67 BRV67 CBR67 CLN67 CVJ67 DFF67 DPB67 DYX67 EIT67 ESP67 FCL67 FMH67 FWD67 GFZ67 GPV67 GZR67 HJN67 HTJ67 IDF67 INB67 IWX67 JGT67 JQP67 KAL67 KKH67 KUD67 LDZ67 LNV67 LXR67 MHN67 MRJ67 NBF67 NLB67 NUX67 OET67 OOP67 OYL67 PIH67 PSD67 QBZ67 QLV67 QVR67 RFN67 RPJ67 RZF67 SJB67 SSX67 TCT67 TMP67 TWL67 UGH67 UQD67 UZZ67 VJV67 VTR67 WDN67 WNJ67 WXF67 O82 KT82 UP82 AEL82 AOH82 AYD82 BHZ82 BRV82 CBR82 CLN82 CVJ82 DFF82 DPB82 DYX82 EIT82 ESP82 FCL82 FMH82 FWD82 GFZ82 GPV82 GZR82 HJN82 HTJ82 IDF82 INB82 IWX82 JGT82 JQP82 KAL82 KKH82 KUD82 LDZ82 LNV82 LXR82 MHN82 MRJ82 NBF82 NLB82 NUX82 OET82 OOP82 OYL82 PIH82 PSD82 QBZ82 QLV82 QVR82 RFN82 RPJ82 RZF82 SJB82 SSX82 TCT82 TMP82 TWL82 UGH82 UQD82 UZZ82 VJV82 VTR82 WDN82 WNJ82 WXF82 V22 V65618 V131154 V196690 V262226 V327762 V393298 V458834 V524370 V589906 V655442 V720978 V786514 V852050 V917586 V983122 V37 V52 V67 V82 AC22 AC65618 AC131154 AC196690 AC262226 AC327762 AC393298 AC458834 AC524370 AC589906 AC655442 AC720978 AC786514 AC852050 AC917586 AC983122 AC37 AC52 AC67 AC82 AJ22 AJ65618 AJ131154 AJ196690 AJ262226 AJ327762 AJ393298 AJ458834 AJ524370 AJ589906 AJ655442 AJ720978 AJ786514 AJ852050 AJ917586 AJ983122 AJ37 AJ52 AJ67 AJ82 AQ22 AQ65618 AQ131154 AQ196690 AQ262226 AQ327762 AQ393298 AQ458834 AQ524370 AQ589906 AQ655442 AQ720978 AQ786514 AQ852050 AQ917586 AQ983122 AQ37 AQ52 AQ67 AQ82 AX22 AX65618 AX131154 AX196690 AX262226 AX327762 AX393298 AX458834 AX524370 AX589906 AX655442 AX720978 AX786514 AX852050 AX917586 AX983122 AX37 AX52 AX67 AX8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formula1>900</formula1>
    </dataValidation>
    <dataValidation type="list" allowBlank="1" showInputMessage="1" showErrorMessage="1" errorTitle="Ошибка" error="Выберите значение из списка" prompt="Выберите значение из списка" sqref="O23 V23 AC23 AJ23 AQ23 O83:BE83 O68:BE68 O53:BE53 O38:BE38 AX23 O57 O42 O72 O87 O27">
      <formula1>kind_of_cons</formula1>
    </dataValidation>
    <dataValidation type="decimal" allowBlank="1" showErrorMessage="1" errorTitle="Ошибка" error="Допускается ввод только действительных чисел!" sqref="O24 O39 O54 O69 O84 V69 V24 V39 V54 V84 AC69 AC24 AC39 AC54 AC84 AJ69 AJ24 AJ39 AJ54 AJ84 AQ69 AQ24 AQ39 AQ54 AQ84 AX69 AX24 AX39 AX54 AX84 O58 V58 AC58 AJ58 AQ58 AX58 O43 V43 AC43 AJ43 AQ43 AX43 O73 V73 AC73 AJ73 AQ73 AX73 O88 V88 AC88 AJ88 AQ88 AX88 O28 V28 AC28 AJ28 AQ28 AX28">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89" t="s">
        <v>470</v>
      </c>
      <c r="G2" s="1290"/>
      <c r="H2" s="1291"/>
      <c r="I2" s="609"/>
    </row>
    <row r="3" spans="1:20" ht="3" customHeight="1"/>
    <row r="4" spans="1:20" s="539" customFormat="1" ht="11.25">
      <c r="A4" s="559"/>
      <c r="B4" s="559"/>
      <c r="C4" s="559"/>
      <c r="D4" s="559"/>
      <c r="F4" s="1237" t="s">
        <v>445</v>
      </c>
      <c r="G4" s="1237"/>
      <c r="H4" s="1237"/>
      <c r="I4" s="129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9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03.05.2023</v>
      </c>
      <c r="I7" s="550" t="s">
        <v>472</v>
      </c>
      <c r="J7" s="584"/>
      <c r="K7" s="559"/>
      <c r="L7" s="559"/>
      <c r="M7" s="559"/>
      <c r="N7" s="559"/>
      <c r="O7" s="559"/>
      <c r="P7" s="559"/>
      <c r="Q7" s="559"/>
      <c r="R7" s="559"/>
      <c r="S7" s="559"/>
      <c r="T7" s="559"/>
    </row>
    <row r="8" spans="1:20" s="539" customFormat="1" ht="45">
      <c r="A8" s="1293">
        <v>1</v>
      </c>
      <c r="B8" s="559"/>
      <c r="C8" s="559"/>
      <c r="D8" s="559"/>
      <c r="F8" s="585" t="str">
        <f>"2." &amp;mergeValue(A8)</f>
        <v>2.1</v>
      </c>
      <c r="G8" s="601" t="s">
        <v>473</v>
      </c>
      <c r="H8" s="573"/>
      <c r="I8" s="550" t="s">
        <v>567</v>
      </c>
      <c r="J8" s="584"/>
      <c r="K8" s="559"/>
      <c r="L8" s="559"/>
      <c r="M8" s="559"/>
      <c r="N8" s="559"/>
      <c r="O8" s="559"/>
      <c r="P8" s="559"/>
      <c r="Q8" s="559"/>
      <c r="R8" s="559"/>
      <c r="S8" s="559"/>
      <c r="T8" s="559"/>
    </row>
    <row r="9" spans="1:20" s="539" customFormat="1" ht="22.5">
      <c r="A9" s="1293"/>
      <c r="B9" s="559"/>
      <c r="C9" s="559"/>
      <c r="D9" s="559"/>
      <c r="F9" s="585" t="str">
        <f>"3." &amp;mergeValue(A9)</f>
        <v>3.1</v>
      </c>
      <c r="G9" s="601" t="s">
        <v>474</v>
      </c>
      <c r="H9" s="573"/>
      <c r="I9" s="550" t="s">
        <v>565</v>
      </c>
      <c r="J9" s="584"/>
      <c r="K9" s="559"/>
      <c r="L9" s="559"/>
      <c r="M9" s="559"/>
      <c r="N9" s="559"/>
      <c r="O9" s="559"/>
      <c r="P9" s="559"/>
      <c r="Q9" s="559"/>
      <c r="R9" s="559"/>
      <c r="S9" s="559"/>
      <c r="T9" s="559"/>
    </row>
    <row r="10" spans="1:20" s="539" customFormat="1" ht="22.5">
      <c r="A10" s="1293"/>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93"/>
      <c r="B11" s="1293">
        <v>1</v>
      </c>
      <c r="C11" s="592"/>
      <c r="D11" s="592"/>
      <c r="F11" s="585" t="str">
        <f>"4."&amp;mergeValue(A11) &amp;"."&amp;mergeValue(B11)</f>
        <v>4.1.1</v>
      </c>
      <c r="G11" s="580" t="s">
        <v>569</v>
      </c>
      <c r="H11" s="573" t="str">
        <f>IF(region_name="","",region_name)</f>
        <v>Ханты-Мансийский автономный округ</v>
      </c>
      <c r="I11" s="550" t="s">
        <v>478</v>
      </c>
      <c r="J11" s="584"/>
      <c r="K11" s="559"/>
      <c r="L11" s="559"/>
      <c r="M11" s="559"/>
      <c r="N11" s="559"/>
      <c r="O11" s="559"/>
      <c r="P11" s="559"/>
      <c r="Q11" s="559"/>
      <c r="R11" s="559"/>
      <c r="S11" s="559"/>
      <c r="T11" s="559"/>
    </row>
    <row r="12" spans="1:20" s="539" customFormat="1" ht="22.5">
      <c r="A12" s="1293"/>
      <c r="B12" s="1293"/>
      <c r="C12" s="1293">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93"/>
      <c r="B13" s="1293"/>
      <c r="C13" s="1293"/>
      <c r="D13" s="592">
        <v>1</v>
      </c>
      <c r="F13" s="585" t="str">
        <f>"4."&amp;mergeValue(A13) &amp;"."&amp;mergeValue(B13)&amp;"."&amp;mergeValue(C13)&amp;"."&amp;mergeValue(D13)</f>
        <v>4.1.1.1.1</v>
      </c>
      <c r="G13" s="602" t="s">
        <v>477</v>
      </c>
      <c r="H13" s="573"/>
      <c r="I13" s="1294" t="s">
        <v>568</v>
      </c>
      <c r="J13" s="584"/>
      <c r="K13" s="559"/>
      <c r="L13" s="559"/>
      <c r="M13" s="559"/>
      <c r="N13" s="559"/>
      <c r="O13" s="559"/>
      <c r="P13" s="559"/>
      <c r="Q13" s="559"/>
      <c r="R13" s="559"/>
      <c r="S13" s="559"/>
      <c r="T13" s="559"/>
    </row>
    <row r="14" spans="1:20" s="539" customFormat="1" ht="18.75">
      <c r="A14" s="1293"/>
      <c r="B14" s="1293"/>
      <c r="C14" s="1293"/>
      <c r="D14" s="592"/>
      <c r="F14" s="588"/>
      <c r="G14" s="520" t="s">
        <v>4</v>
      </c>
      <c r="H14" s="593"/>
      <c r="I14" s="1294"/>
      <c r="J14" s="584"/>
      <c r="K14" s="559"/>
      <c r="L14" s="559"/>
      <c r="M14" s="559"/>
      <c r="N14" s="559"/>
      <c r="O14" s="559"/>
      <c r="P14" s="559"/>
      <c r="Q14" s="559"/>
      <c r="R14" s="559"/>
      <c r="S14" s="559"/>
      <c r="T14" s="559"/>
    </row>
    <row r="15" spans="1:20" s="539" customFormat="1" ht="18.75">
      <c r="A15" s="1293"/>
      <c r="B15" s="1293"/>
      <c r="C15" s="592"/>
      <c r="D15" s="592"/>
      <c r="F15" s="603"/>
      <c r="G15" s="546" t="s">
        <v>401</v>
      </c>
      <c r="H15" s="604"/>
      <c r="I15" s="605"/>
      <c r="J15" s="584"/>
      <c r="K15" s="559"/>
      <c r="L15" s="559"/>
      <c r="M15" s="559"/>
      <c r="N15" s="559"/>
      <c r="O15" s="559"/>
      <c r="P15" s="559"/>
      <c r="Q15" s="559"/>
      <c r="R15" s="559"/>
      <c r="S15" s="559"/>
      <c r="T15" s="559"/>
    </row>
    <row r="16" spans="1:20" s="539" customFormat="1" ht="18.75">
      <c r="A16" s="1293"/>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88" t="s">
        <v>570</v>
      </c>
      <c r="H19" s="128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22" t="s">
        <v>716</v>
      </c>
      <c r="M5" s="1322"/>
      <c r="N5" s="1322"/>
      <c r="O5" s="1322"/>
      <c r="P5" s="1322"/>
      <c r="Q5" s="1322"/>
      <c r="R5" s="1322"/>
      <c r="S5" s="1322"/>
      <c r="T5" s="1322"/>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7"/>
      <c r="N7" s="749"/>
      <c r="O7" s="1336"/>
      <c r="P7" s="1336"/>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0"/>
      <c r="M9" s="1046"/>
      <c r="O9" s="1298"/>
      <c r="P9" s="1298"/>
      <c r="Q9" s="1298"/>
      <c r="R9" s="1298"/>
      <c r="S9" s="1298"/>
      <c r="T9" s="1298"/>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299" t="str">
        <f>IF(datePr_ch="",IF(datePr="","",datePr),datePr_ch)</f>
        <v>28.04.2023</v>
      </c>
      <c r="P10" s="1299"/>
      <c r="Q10" s="1299"/>
      <c r="R10" s="1299"/>
      <c r="S10" s="1299"/>
      <c r="T10" s="1299"/>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299" t="str">
        <f>IF(numberPr_ch="",IF(numberPr="","",numberPr),numberPr_ch)</f>
        <v>01-02/438; 01-02/440; 01-02/439; 01-02/441; 01-02/442</v>
      </c>
      <c r="P11" s="1299"/>
      <c r="Q11" s="1299"/>
      <c r="R11" s="1299"/>
      <c r="S11" s="1299"/>
      <c r="T11" s="1299"/>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0"/>
      <c r="M12" s="1046"/>
      <c r="O12" s="1298"/>
      <c r="P12" s="1298"/>
      <c r="Q12" s="1298"/>
      <c r="R12" s="1298"/>
      <c r="S12" s="1298"/>
      <c r="T12" s="1298"/>
      <c r="U12" s="780"/>
      <c r="V12" s="780"/>
      <c r="X12" s="1121"/>
      <c r="Y12" s="1121"/>
      <c r="Z12" s="1121"/>
      <c r="AA12" s="1121"/>
      <c r="AB12" s="1121"/>
    </row>
    <row r="13" spans="1:34" s="539" customFormat="1" ht="11.25" hidden="1">
      <c r="A13" s="559"/>
      <c r="B13" s="559"/>
      <c r="C13" s="559"/>
      <c r="D13" s="559"/>
      <c r="E13" s="559"/>
      <c r="F13" s="559"/>
      <c r="G13" s="559"/>
      <c r="H13" s="559"/>
      <c r="L13" s="1323"/>
      <c r="M13" s="1323"/>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0"/>
      <c r="P14" s="1300"/>
      <c r="Q14" s="1300"/>
      <c r="R14" s="1300"/>
      <c r="S14" s="1300"/>
      <c r="T14" s="1300"/>
      <c r="U14" s="1300"/>
    </row>
    <row r="15" spans="1:34">
      <c r="J15" s="499"/>
      <c r="K15" s="499"/>
      <c r="L15" s="1237" t="s">
        <v>445</v>
      </c>
      <c r="M15" s="1237"/>
      <c r="N15" s="1237"/>
      <c r="O15" s="1237"/>
      <c r="P15" s="1237"/>
      <c r="Q15" s="1237"/>
      <c r="R15" s="1237"/>
      <c r="S15" s="1237"/>
      <c r="T15" s="1237"/>
      <c r="U15" s="1237"/>
      <c r="V15" s="1237"/>
      <c r="W15" s="1237" t="s">
        <v>446</v>
      </c>
    </row>
    <row r="16" spans="1:34" ht="14.25" customHeight="1">
      <c r="J16" s="499"/>
      <c r="K16" s="499"/>
      <c r="L16" s="1306" t="s">
        <v>91</v>
      </c>
      <c r="M16" s="1306" t="s">
        <v>601</v>
      </c>
      <c r="N16" s="630"/>
      <c r="O16" s="1307" t="s">
        <v>603</v>
      </c>
      <c r="P16" s="1308"/>
      <c r="Q16" s="1308"/>
      <c r="R16" s="1308"/>
      <c r="S16" s="1308"/>
      <c r="T16" s="1309"/>
      <c r="U16" s="1317" t="s">
        <v>339</v>
      </c>
      <c r="V16" s="1303" t="s">
        <v>274</v>
      </c>
      <c r="W16" s="1237"/>
    </row>
    <row r="17" spans="1:36" ht="14.25" customHeight="1">
      <c r="J17" s="499"/>
      <c r="K17" s="499"/>
      <c r="L17" s="1306"/>
      <c r="M17" s="1306"/>
      <c r="N17" s="631"/>
      <c r="O17" s="1312" t="s">
        <v>577</v>
      </c>
      <c r="P17" s="1310" t="s">
        <v>270</v>
      </c>
      <c r="Q17" s="1311"/>
      <c r="R17" s="1314" t="s">
        <v>614</v>
      </c>
      <c r="S17" s="1315"/>
      <c r="T17" s="1316"/>
      <c r="U17" s="1318"/>
      <c r="V17" s="1304"/>
      <c r="W17" s="1237"/>
    </row>
    <row r="18" spans="1:36" ht="33.75" customHeight="1">
      <c r="J18" s="499"/>
      <c r="K18" s="499"/>
      <c r="L18" s="1306"/>
      <c r="M18" s="1306"/>
      <c r="N18" s="632"/>
      <c r="O18" s="1313"/>
      <c r="P18" s="505" t="s">
        <v>578</v>
      </c>
      <c r="Q18" s="505" t="s">
        <v>6</v>
      </c>
      <c r="R18" s="506" t="s">
        <v>273</v>
      </c>
      <c r="S18" s="1301" t="s">
        <v>272</v>
      </c>
      <c r="T18" s="1302"/>
      <c r="U18" s="1319"/>
      <c r="V18" s="1305"/>
      <c r="W18" s="1237"/>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24">
        <f ca="1">OFFSET(S19,0,-1)+1</f>
        <v>7</v>
      </c>
      <c r="T19" s="1324"/>
      <c r="U19" s="617">
        <f ca="1">OFFSET(U19,0,-2)+1</f>
        <v>8</v>
      </c>
      <c r="V19" s="618">
        <f ca="1">OFFSET(V19,0,-1)</f>
        <v>8</v>
      </c>
      <c r="W19" s="617">
        <f ca="1">OFFSET(W19,0,-1)+1</f>
        <v>9</v>
      </c>
    </row>
    <row r="20" spans="1:36" ht="22.5">
      <c r="A20" s="1325">
        <v>1</v>
      </c>
      <c r="B20" s="831"/>
      <c r="C20" s="831"/>
      <c r="D20" s="831"/>
      <c r="E20" s="832"/>
      <c r="F20" s="833"/>
      <c r="G20" s="833"/>
      <c r="H20" s="833"/>
      <c r="I20" s="834"/>
      <c r="J20" s="829"/>
      <c r="K20" s="836"/>
      <c r="L20" s="562">
        <f>mergeValue(A20)</f>
        <v>1</v>
      </c>
      <c r="M20" s="610" t="s">
        <v>19</v>
      </c>
      <c r="N20" s="615"/>
      <c r="O20" s="1326"/>
      <c r="P20" s="1326"/>
      <c r="Q20" s="1326"/>
      <c r="R20" s="1326"/>
      <c r="S20" s="1326"/>
      <c r="T20" s="1326"/>
      <c r="U20" s="1326"/>
      <c r="V20" s="1326"/>
      <c r="W20" s="1129" t="s">
        <v>717</v>
      </c>
      <c r="Y20" s="558"/>
      <c r="Z20" s="558" t="str">
        <f t="shared" ref="Z20:Z33" si="0">IF(M20="","",M20 )</f>
        <v>Наименование тарифа</v>
      </c>
      <c r="AA20" s="558"/>
      <c r="AB20" s="558"/>
      <c r="AC20" s="558"/>
      <c r="AI20" s="554"/>
      <c r="AJ20" s="554"/>
    </row>
    <row r="21" spans="1:36" ht="22.5">
      <c r="A21" s="1325"/>
      <c r="B21" s="1325">
        <v>1</v>
      </c>
      <c r="C21" s="831"/>
      <c r="D21" s="831"/>
      <c r="E21" s="833"/>
      <c r="F21" s="833"/>
      <c r="G21" s="833"/>
      <c r="H21" s="833"/>
      <c r="I21" s="828"/>
      <c r="J21" s="827"/>
      <c r="K21" s="830"/>
      <c r="L21" s="562" t="str">
        <f>mergeValue(A21) &amp;"."&amp; mergeValue(B21)</f>
        <v>1.1</v>
      </c>
      <c r="M21" s="516" t="s">
        <v>15</v>
      </c>
      <c r="N21" s="615"/>
      <c r="O21" s="1326"/>
      <c r="P21" s="1326"/>
      <c r="Q21" s="1326"/>
      <c r="R21" s="1326"/>
      <c r="S21" s="1326"/>
      <c r="T21" s="1326"/>
      <c r="U21" s="1326"/>
      <c r="V21" s="1326"/>
      <c r="W21" s="1129" t="s">
        <v>459</v>
      </c>
      <c r="Y21" s="558"/>
      <c r="Z21" s="558" t="str">
        <f t="shared" si="0"/>
        <v>Территория действия тарифа</v>
      </c>
      <c r="AA21" s="558"/>
      <c r="AB21" s="558"/>
      <c r="AC21" s="558"/>
      <c r="AI21" s="554"/>
      <c r="AJ21" s="554"/>
    </row>
    <row r="22" spans="1:36" ht="22.5">
      <c r="A22" s="1325"/>
      <c r="B22" s="1325"/>
      <c r="C22" s="1325">
        <v>1</v>
      </c>
      <c r="D22" s="831"/>
      <c r="E22" s="833"/>
      <c r="F22" s="833"/>
      <c r="G22" s="833"/>
      <c r="H22" s="833"/>
      <c r="I22" s="835"/>
      <c r="J22" s="827"/>
      <c r="K22" s="830"/>
      <c r="L22" s="562" t="str">
        <f>mergeValue(A22) &amp;"."&amp; mergeValue(B22)&amp;"."&amp; mergeValue(C22)</f>
        <v>1.1.1</v>
      </c>
      <c r="M22" s="517" t="s">
        <v>7</v>
      </c>
      <c r="N22" s="615"/>
      <c r="O22" s="1326"/>
      <c r="P22" s="1326"/>
      <c r="Q22" s="1326"/>
      <c r="R22" s="1326"/>
      <c r="S22" s="1326"/>
      <c r="T22" s="1326"/>
      <c r="U22" s="1326"/>
      <c r="V22" s="1326"/>
      <c r="W22" s="1129" t="s">
        <v>599</v>
      </c>
      <c r="Y22" s="558"/>
      <c r="Z22" s="558" t="str">
        <f t="shared" si="0"/>
        <v xml:space="preserve">Наименование системы теплоснабжения </v>
      </c>
      <c r="AA22" s="558"/>
      <c r="AB22" s="558"/>
      <c r="AC22" s="558"/>
      <c r="AI22" s="554"/>
      <c r="AJ22" s="554"/>
    </row>
    <row r="23" spans="1:36" ht="22.5">
      <c r="A23" s="1325"/>
      <c r="B23" s="1325"/>
      <c r="C23" s="1325"/>
      <c r="D23" s="1325">
        <v>1</v>
      </c>
      <c r="E23" s="833"/>
      <c r="F23" s="833"/>
      <c r="G23" s="833"/>
      <c r="H23" s="833"/>
      <c r="I23" s="835"/>
      <c r="J23" s="827"/>
      <c r="K23" s="830"/>
      <c r="L23" s="562" t="str">
        <f>mergeValue(A23) &amp;"."&amp; mergeValue(B23)&amp;"."&amp; mergeValue(C23)&amp;"."&amp; mergeValue(D23)</f>
        <v>1.1.1.1</v>
      </c>
      <c r="M23" s="518" t="s">
        <v>21</v>
      </c>
      <c r="N23" s="615"/>
      <c r="O23" s="1326"/>
      <c r="P23" s="1326"/>
      <c r="Q23" s="1326"/>
      <c r="R23" s="1326"/>
      <c r="S23" s="1326"/>
      <c r="T23" s="1326"/>
      <c r="U23" s="1326"/>
      <c r="V23" s="1326"/>
      <c r="W23" s="1129" t="s">
        <v>600</v>
      </c>
      <c r="Y23" s="558"/>
      <c r="Z23" s="558" t="str">
        <f t="shared" si="0"/>
        <v xml:space="preserve">Источник тепловой энергии  </v>
      </c>
      <c r="AA23" s="558"/>
      <c r="AB23" s="558"/>
      <c r="AC23" s="558"/>
      <c r="AI23" s="554"/>
      <c r="AJ23" s="554"/>
    </row>
    <row r="24" spans="1:36" ht="78.75">
      <c r="A24" s="1325"/>
      <c r="B24" s="1325"/>
      <c r="C24" s="1325"/>
      <c r="D24" s="1325"/>
      <c r="E24" s="1325">
        <v>1</v>
      </c>
      <c r="F24" s="833"/>
      <c r="G24" s="833"/>
      <c r="H24" s="831">
        <v>1</v>
      </c>
      <c r="I24" s="1325">
        <v>1</v>
      </c>
      <c r="J24" s="833"/>
      <c r="K24" s="838"/>
      <c r="L24" s="562" t="str">
        <f>mergeValue(A24) &amp;"."&amp; mergeValue(B24)&amp;"."&amp; mergeValue(C24)&amp;"."&amp; mergeValue(D24)&amp;"."&amp; mergeValue(E24)</f>
        <v>1.1.1.1.1</v>
      </c>
      <c r="M24" s="524" t="s">
        <v>8</v>
      </c>
      <c r="N24" s="615"/>
      <c r="O24" s="1327"/>
      <c r="P24" s="1327"/>
      <c r="Q24" s="1327"/>
      <c r="R24" s="1327"/>
      <c r="S24" s="1327"/>
      <c r="T24" s="1327"/>
      <c r="U24" s="1327"/>
      <c r="V24" s="1327"/>
      <c r="W24" s="1129" t="s">
        <v>718</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25"/>
      <c r="B25" s="1325"/>
      <c r="C25" s="1325"/>
      <c r="D25" s="1325"/>
      <c r="E25" s="1325"/>
      <c r="F25" s="1325">
        <v>1</v>
      </c>
      <c r="G25" s="831"/>
      <c r="H25" s="831"/>
      <c r="I25" s="1325"/>
      <c r="J25" s="1325">
        <v>1</v>
      </c>
      <c r="K25" s="839"/>
      <c r="L25" s="562" t="str">
        <f>mergeValue(A25) &amp;"."&amp; mergeValue(B25)&amp;"."&amp; mergeValue(C25)&amp;"."&amp; mergeValue(D25)&amp;"."&amp; mergeValue(E25)&amp;"."&amp; mergeValue(F25)</f>
        <v>1.1.1.1.1.1</v>
      </c>
      <c r="M25" s="525" t="s">
        <v>9</v>
      </c>
      <c r="N25" s="615"/>
      <c r="O25" s="1328"/>
      <c r="P25" s="1329"/>
      <c r="Q25" s="1329"/>
      <c r="R25" s="1329"/>
      <c r="S25" s="1329"/>
      <c r="T25" s="1329"/>
      <c r="U25" s="1329"/>
      <c r="V25" s="1330"/>
      <c r="W25" s="1129" t="s">
        <v>719</v>
      </c>
      <c r="Y25" s="558"/>
      <c r="Z25" s="558" t="str">
        <f t="shared" si="0"/>
        <v>Группа потребителей</v>
      </c>
      <c r="AA25" s="558"/>
      <c r="AB25" s="558"/>
      <c r="AC25" s="558"/>
      <c r="AI25" s="554"/>
      <c r="AJ25" s="554"/>
    </row>
    <row r="26" spans="1:36" ht="122.1" customHeight="1">
      <c r="A26" s="1325"/>
      <c r="B26" s="1325"/>
      <c r="C26" s="1325"/>
      <c r="D26" s="1325"/>
      <c r="E26" s="1325"/>
      <c r="F26" s="1325"/>
      <c r="G26" s="831">
        <v>1</v>
      </c>
      <c r="H26" s="831"/>
      <c r="I26" s="1325"/>
      <c r="J26" s="1325"/>
      <c r="K26" s="839">
        <v>1</v>
      </c>
      <c r="L26" s="562" t="str">
        <f>mergeValue(A26) &amp;"."&amp; mergeValue(B26)&amp;"."&amp; mergeValue(C26)&amp;"."&amp; mergeValue(D26)&amp;"."&amp; mergeValue(E26)&amp;"."&amp; mergeValue(F26)&amp;"."&amp; mergeValue(G26)</f>
        <v>1.1.1.1.1.1.1</v>
      </c>
      <c r="M26" s="1088"/>
      <c r="N26" s="615"/>
      <c r="O26" s="532"/>
      <c r="P26" s="532"/>
      <c r="Q26" s="1040"/>
      <c r="R26" s="1320"/>
      <c r="S26" s="1321" t="s">
        <v>83</v>
      </c>
      <c r="T26" s="1320"/>
      <c r="U26" s="1321" t="s">
        <v>84</v>
      </c>
      <c r="V26" s="532"/>
      <c r="W26" s="1295" t="s">
        <v>720</v>
      </c>
      <c r="X26" s="554" t="str">
        <f>strCheckDate(O27:V27)</f>
        <v/>
      </c>
      <c r="Y26" s="558"/>
      <c r="Z26" s="558" t="str">
        <f t="shared" si="0"/>
        <v/>
      </c>
      <c r="AA26" s="558"/>
      <c r="AB26" s="558"/>
      <c r="AC26" s="558"/>
      <c r="AI26" s="554"/>
      <c r="AJ26" s="554"/>
    </row>
    <row r="27" spans="1:36" ht="11.25" hidden="1">
      <c r="A27" s="1325"/>
      <c r="B27" s="1325"/>
      <c r="C27" s="1325"/>
      <c r="D27" s="1325"/>
      <c r="E27" s="1325"/>
      <c r="F27" s="1325"/>
      <c r="G27" s="831"/>
      <c r="H27" s="831"/>
      <c r="I27" s="1325"/>
      <c r="J27" s="1325"/>
      <c r="K27" s="839"/>
      <c r="L27" s="569"/>
      <c r="M27" s="615"/>
      <c r="N27" s="615"/>
      <c r="O27" s="532"/>
      <c r="P27" s="532"/>
      <c r="Q27" s="553" t="str">
        <f>R26 &amp; "-" &amp; T26</f>
        <v>-</v>
      </c>
      <c r="R27" s="1320"/>
      <c r="S27" s="1321"/>
      <c r="T27" s="1320"/>
      <c r="U27" s="1321"/>
      <c r="V27" s="532"/>
      <c r="W27" s="1296"/>
      <c r="Y27" s="558"/>
      <c r="Z27" s="558" t="str">
        <f t="shared" si="0"/>
        <v/>
      </c>
      <c r="AA27" s="558"/>
      <c r="AB27" s="558"/>
      <c r="AC27" s="558"/>
      <c r="AI27" s="554"/>
      <c r="AJ27" s="554"/>
    </row>
    <row r="28" spans="1:36" ht="15" customHeight="1">
      <c r="A28" s="1325"/>
      <c r="B28" s="1325"/>
      <c r="C28" s="1325"/>
      <c r="D28" s="1325"/>
      <c r="E28" s="1325"/>
      <c r="F28" s="1325"/>
      <c r="G28" s="833"/>
      <c r="H28" s="831"/>
      <c r="I28" s="1325"/>
      <c r="J28" s="1325"/>
      <c r="K28" s="838"/>
      <c r="L28" s="508"/>
      <c r="M28" s="527" t="s">
        <v>24</v>
      </c>
      <c r="N28" s="534"/>
      <c r="O28" s="534"/>
      <c r="P28" s="534"/>
      <c r="Q28" s="534"/>
      <c r="R28" s="534"/>
      <c r="S28" s="534"/>
      <c r="T28" s="534"/>
      <c r="U28" s="534"/>
      <c r="V28" s="530"/>
      <c r="W28" s="1297"/>
      <c r="Y28" s="558"/>
      <c r="Z28" s="558" t="str">
        <f t="shared" si="0"/>
        <v>Добавить вид теплоносителя (параметры теплоносителя)</v>
      </c>
      <c r="AA28" s="558"/>
      <c r="AB28" s="558"/>
      <c r="AC28" s="558"/>
      <c r="AI28" s="554"/>
      <c r="AJ28" s="554"/>
    </row>
    <row r="29" spans="1:36" ht="15" customHeight="1">
      <c r="A29" s="1325"/>
      <c r="B29" s="1325"/>
      <c r="C29" s="1325"/>
      <c r="D29" s="1325"/>
      <c r="E29" s="1325"/>
      <c r="F29" s="833"/>
      <c r="G29" s="833"/>
      <c r="H29" s="831"/>
      <c r="I29" s="1325"/>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25"/>
      <c r="B30" s="1325"/>
      <c r="C30" s="1325"/>
      <c r="D30" s="1325"/>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25"/>
      <c r="B31" s="1325"/>
      <c r="C31" s="1325"/>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25"/>
      <c r="B32" s="1325"/>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25"/>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88" t="s">
        <v>721</v>
      </c>
      <c r="N36" s="1288"/>
      <c r="O36" s="1288"/>
      <c r="P36" s="1288"/>
      <c r="Q36" s="1288"/>
      <c r="R36" s="1288"/>
      <c r="S36" s="1288"/>
      <c r="T36" s="1288"/>
      <c r="U36" s="1288"/>
      <c r="V36" s="1288"/>
      <c r="W36" s="1288"/>
    </row>
  </sheetData>
  <sheetProtection password="FA9C"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89" t="s">
        <v>470</v>
      </c>
      <c r="G2" s="1290"/>
      <c r="H2" s="1291"/>
      <c r="I2" s="757"/>
    </row>
    <row r="3" spans="1:20" ht="3" customHeight="1"/>
    <row r="4" spans="1:20" s="539" customFormat="1" ht="11.25">
      <c r="A4" s="734"/>
      <c r="B4" s="734"/>
      <c r="C4" s="734"/>
      <c r="D4" s="734"/>
      <c r="F4" s="1237" t="s">
        <v>445</v>
      </c>
      <c r="G4" s="1237"/>
      <c r="H4" s="1237"/>
      <c r="I4" s="1292"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92"/>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03.05.2023</v>
      </c>
      <c r="I7" s="767" t="s">
        <v>472</v>
      </c>
      <c r="J7" s="584"/>
      <c r="K7" s="734"/>
      <c r="L7" s="734"/>
      <c r="M7" s="734"/>
      <c r="N7" s="734"/>
      <c r="O7" s="734"/>
      <c r="P7" s="734"/>
      <c r="Q7" s="734"/>
      <c r="R7" s="734"/>
      <c r="S7" s="734"/>
      <c r="T7" s="734"/>
    </row>
    <row r="8" spans="1:20" s="539" customFormat="1" ht="45">
      <c r="A8" s="1293">
        <v>1</v>
      </c>
      <c r="B8" s="734"/>
      <c r="C8" s="734"/>
      <c r="D8" s="734"/>
      <c r="F8" s="765" t="str">
        <f>"2." &amp;mergeValue(A8)</f>
        <v>2.1</v>
      </c>
      <c r="G8" s="766" t="s">
        <v>473</v>
      </c>
      <c r="H8" s="756"/>
      <c r="I8" s="767" t="s">
        <v>567</v>
      </c>
      <c r="J8" s="584"/>
      <c r="K8" s="734"/>
      <c r="L8" s="734"/>
      <c r="M8" s="734"/>
      <c r="N8" s="734"/>
      <c r="O8" s="734"/>
      <c r="P8" s="734"/>
      <c r="Q8" s="734"/>
      <c r="R8" s="734"/>
      <c r="S8" s="734"/>
      <c r="T8" s="734"/>
    </row>
    <row r="9" spans="1:20" s="539" customFormat="1" ht="22.5">
      <c r="A9" s="1293"/>
      <c r="B9" s="734"/>
      <c r="C9" s="734"/>
      <c r="D9" s="734"/>
      <c r="F9" s="765" t="str">
        <f>"3." &amp;mergeValue(A9)</f>
        <v>3.1</v>
      </c>
      <c r="G9" s="766" t="s">
        <v>474</v>
      </c>
      <c r="H9" s="756"/>
      <c r="I9" s="767" t="s">
        <v>565</v>
      </c>
      <c r="J9" s="584"/>
      <c r="K9" s="734"/>
      <c r="L9" s="734"/>
      <c r="M9" s="734"/>
      <c r="N9" s="734"/>
      <c r="O9" s="734"/>
      <c r="P9" s="734"/>
      <c r="Q9" s="734"/>
      <c r="R9" s="734"/>
      <c r="S9" s="734"/>
      <c r="T9" s="734"/>
    </row>
    <row r="10" spans="1:20" s="539" customFormat="1" ht="22.5">
      <c r="A10" s="1293"/>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93"/>
      <c r="B11" s="1293">
        <v>1</v>
      </c>
      <c r="C11" s="740"/>
      <c r="D11" s="740"/>
      <c r="F11" s="765" t="str">
        <f>"4."&amp;mergeValue(A11) &amp;"."&amp;mergeValue(B11)</f>
        <v>4.1.1</v>
      </c>
      <c r="G11" s="778" t="s">
        <v>569</v>
      </c>
      <c r="H11" s="756" t="str">
        <f>IF(region_name="","",region_name)</f>
        <v>Ханты-Мансийский автономный округ</v>
      </c>
      <c r="I11" s="767" t="s">
        <v>478</v>
      </c>
      <c r="J11" s="584"/>
      <c r="K11" s="734"/>
      <c r="L11" s="734"/>
      <c r="M11" s="734"/>
      <c r="N11" s="734"/>
      <c r="O11" s="734"/>
      <c r="P11" s="734"/>
      <c r="Q11" s="734"/>
      <c r="R11" s="734"/>
      <c r="S11" s="734"/>
      <c r="T11" s="734"/>
    </row>
    <row r="12" spans="1:20" s="539" customFormat="1" ht="22.5">
      <c r="A12" s="1293"/>
      <c r="B12" s="1293"/>
      <c r="C12" s="1293">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93"/>
      <c r="B13" s="1293"/>
      <c r="C13" s="1293"/>
      <c r="D13" s="740">
        <v>1</v>
      </c>
      <c r="F13" s="765" t="str">
        <f>"4."&amp;mergeValue(A13) &amp;"."&amp;mergeValue(B13)&amp;"."&amp;mergeValue(C13)&amp;"."&amp;mergeValue(D13)</f>
        <v>4.1.1.1.1</v>
      </c>
      <c r="G13" s="769" t="s">
        <v>477</v>
      </c>
      <c r="H13" s="756"/>
      <c r="I13" s="1294" t="s">
        <v>568</v>
      </c>
      <c r="J13" s="584"/>
      <c r="K13" s="734"/>
      <c r="L13" s="734"/>
      <c r="M13" s="734"/>
      <c r="N13" s="734"/>
      <c r="O13" s="734"/>
      <c r="P13" s="734"/>
      <c r="Q13" s="734"/>
      <c r="R13" s="734"/>
      <c r="S13" s="734"/>
      <c r="T13" s="734"/>
    </row>
    <row r="14" spans="1:20" s="539" customFormat="1" ht="18.75">
      <c r="A14" s="1293"/>
      <c r="B14" s="1293"/>
      <c r="C14" s="1293"/>
      <c r="D14" s="740"/>
      <c r="F14" s="770"/>
      <c r="G14" s="722" t="s">
        <v>4</v>
      </c>
      <c r="H14" s="593"/>
      <c r="I14" s="1294"/>
      <c r="J14" s="584"/>
      <c r="K14" s="734"/>
      <c r="L14" s="734"/>
      <c r="M14" s="734"/>
      <c r="N14" s="734"/>
      <c r="O14" s="734"/>
      <c r="P14" s="734"/>
      <c r="Q14" s="734"/>
      <c r="R14" s="734"/>
      <c r="S14" s="734"/>
      <c r="T14" s="734"/>
    </row>
    <row r="15" spans="1:20" s="539" customFormat="1" ht="18.75">
      <c r="A15" s="1293"/>
      <c r="B15" s="1293"/>
      <c r="C15" s="740"/>
      <c r="D15" s="740"/>
      <c r="F15" s="603"/>
      <c r="G15" s="546" t="s">
        <v>401</v>
      </c>
      <c r="H15" s="604"/>
      <c r="I15" s="605"/>
      <c r="J15" s="584"/>
      <c r="K15" s="734"/>
      <c r="L15" s="734"/>
      <c r="M15" s="734"/>
      <c r="N15" s="734"/>
      <c r="O15" s="734"/>
      <c r="P15" s="734"/>
      <c r="Q15" s="734"/>
      <c r="R15" s="734"/>
      <c r="S15" s="734"/>
      <c r="T15" s="734"/>
    </row>
    <row r="16" spans="1:20" s="539" customFormat="1" ht="18.75">
      <c r="A16" s="1293"/>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88" t="s">
        <v>570</v>
      </c>
      <c r="H19" s="1288"/>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22" t="s">
        <v>716</v>
      </c>
      <c r="M5" s="1322"/>
      <c r="N5" s="1322"/>
      <c r="O5" s="1322"/>
      <c r="P5" s="1322"/>
      <c r="Q5" s="1322"/>
      <c r="R5" s="1322"/>
      <c r="S5" s="1322"/>
      <c r="T5" s="1322"/>
      <c r="U5" s="633"/>
    </row>
    <row r="6" spans="1:34" ht="3" customHeight="1">
      <c r="J6" s="652"/>
      <c r="K6" s="652"/>
      <c r="L6" s="717"/>
      <c r="M6" s="717"/>
      <c r="N6" s="717"/>
      <c r="O6" s="718"/>
      <c r="P6" s="718"/>
      <c r="Q6" s="718"/>
      <c r="R6" s="718"/>
      <c r="S6" s="718"/>
      <c r="T6" s="718"/>
      <c r="U6" s="718"/>
      <c r="V6" s="755"/>
    </row>
    <row r="7" spans="1:34" ht="33.75">
      <c r="J7" s="652"/>
      <c r="K7" s="652"/>
      <c r="L7" s="717"/>
      <c r="M7" s="586" t="s">
        <v>650</v>
      </c>
      <c r="N7" s="717"/>
      <c r="O7" s="1337"/>
      <c r="P7" s="1338"/>
      <c r="Q7" s="1338"/>
      <c r="R7" s="1338"/>
      <c r="S7" s="1338"/>
      <c r="T7" s="1339"/>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0"/>
      <c r="M9" s="1046"/>
      <c r="O9" s="1298"/>
      <c r="P9" s="1298"/>
      <c r="Q9" s="1298"/>
      <c r="R9" s="1298"/>
      <c r="S9" s="1298"/>
      <c r="T9" s="1298"/>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299" t="str">
        <f>IF(datePr_ch="",IF(datePr="","",datePr),datePr_ch)</f>
        <v>28.04.2023</v>
      </c>
      <c r="P10" s="1299"/>
      <c r="Q10" s="1299"/>
      <c r="R10" s="1299"/>
      <c r="S10" s="1299"/>
      <c r="T10" s="1299"/>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299" t="str">
        <f>IF(numberPr_ch="",IF(numberPr="","",numberPr),numberPr_ch)</f>
        <v>01-02/438; 01-02/440; 01-02/439; 01-02/441; 01-02/442</v>
      </c>
      <c r="P11" s="1299"/>
      <c r="Q11" s="1299"/>
      <c r="R11" s="1299"/>
      <c r="S11" s="1299"/>
      <c r="T11" s="1299"/>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0"/>
      <c r="M12" s="1046"/>
      <c r="O12" s="1298"/>
      <c r="P12" s="1298"/>
      <c r="Q12" s="1298"/>
      <c r="R12" s="1298"/>
      <c r="S12" s="1298"/>
      <c r="T12" s="1298"/>
      <c r="U12" s="780"/>
      <c r="V12" s="780"/>
      <c r="X12" s="1121"/>
      <c r="Y12" s="1121"/>
      <c r="Z12" s="1121"/>
      <c r="AA12" s="1121"/>
      <c r="AB12" s="1121"/>
    </row>
    <row r="13" spans="1:34" s="539" customFormat="1" ht="11.25">
      <c r="A13" s="734"/>
      <c r="B13" s="734"/>
      <c r="C13" s="734"/>
      <c r="D13" s="734"/>
      <c r="E13" s="734"/>
      <c r="F13" s="734"/>
      <c r="G13" s="734"/>
      <c r="H13" s="734"/>
      <c r="L13" s="1323"/>
      <c r="M13" s="1323"/>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0"/>
      <c r="P14" s="1300"/>
      <c r="Q14" s="1300"/>
      <c r="R14" s="1300"/>
      <c r="S14" s="1300"/>
      <c r="T14" s="1300"/>
      <c r="U14" s="1300"/>
    </row>
    <row r="15" spans="1:34">
      <c r="J15" s="652"/>
      <c r="K15" s="652"/>
      <c r="L15" s="1237" t="s">
        <v>445</v>
      </c>
      <c r="M15" s="1237"/>
      <c r="N15" s="1237"/>
      <c r="O15" s="1237"/>
      <c r="P15" s="1237"/>
      <c r="Q15" s="1237"/>
      <c r="R15" s="1237"/>
      <c r="S15" s="1237"/>
      <c r="T15" s="1237"/>
      <c r="U15" s="1237"/>
      <c r="V15" s="1237"/>
      <c r="W15" s="1237" t="s">
        <v>446</v>
      </c>
    </row>
    <row r="16" spans="1:34" ht="14.25" customHeight="1">
      <c r="J16" s="652"/>
      <c r="K16" s="652"/>
      <c r="L16" s="1306" t="s">
        <v>91</v>
      </c>
      <c r="M16" s="1306" t="s">
        <v>601</v>
      </c>
      <c r="N16" s="630"/>
      <c r="O16" s="1307" t="s">
        <v>603</v>
      </c>
      <c r="P16" s="1308"/>
      <c r="Q16" s="1308"/>
      <c r="R16" s="1308"/>
      <c r="S16" s="1308"/>
      <c r="T16" s="1309"/>
      <c r="U16" s="1317" t="s">
        <v>339</v>
      </c>
      <c r="V16" s="1303" t="s">
        <v>274</v>
      </c>
      <c r="W16" s="1237"/>
    </row>
    <row r="17" spans="1:36" ht="14.25" customHeight="1">
      <c r="J17" s="652"/>
      <c r="K17" s="652"/>
      <c r="L17" s="1306"/>
      <c r="M17" s="1306"/>
      <c r="N17" s="631"/>
      <c r="O17" s="1312" t="s">
        <v>577</v>
      </c>
      <c r="P17" s="1310" t="s">
        <v>270</v>
      </c>
      <c r="Q17" s="1311"/>
      <c r="R17" s="1314" t="s">
        <v>614</v>
      </c>
      <c r="S17" s="1315"/>
      <c r="T17" s="1316"/>
      <c r="U17" s="1318"/>
      <c r="V17" s="1304"/>
      <c r="W17" s="1237"/>
    </row>
    <row r="18" spans="1:36" ht="33.75" customHeight="1">
      <c r="J18" s="652"/>
      <c r="K18" s="652"/>
      <c r="L18" s="1306"/>
      <c r="M18" s="1306"/>
      <c r="N18" s="632"/>
      <c r="O18" s="1313"/>
      <c r="P18" s="719" t="s">
        <v>578</v>
      </c>
      <c r="Q18" s="719" t="s">
        <v>6</v>
      </c>
      <c r="R18" s="743" t="s">
        <v>273</v>
      </c>
      <c r="S18" s="1301" t="s">
        <v>272</v>
      </c>
      <c r="T18" s="1302"/>
      <c r="U18" s="1319"/>
      <c r="V18" s="1305"/>
      <c r="W18" s="1237"/>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24">
        <f ca="1">OFFSET(S19,0,-1)+1</f>
        <v>7</v>
      </c>
      <c r="T19" s="1324"/>
      <c r="U19" s="741">
        <f ca="1">OFFSET(U19,0,-2)+1</f>
        <v>8</v>
      </c>
      <c r="V19" s="618">
        <f ca="1">OFFSET(V19,0,-1)</f>
        <v>8</v>
      </c>
      <c r="W19" s="741">
        <f ca="1">OFFSET(W19,0,-1)+1</f>
        <v>9</v>
      </c>
    </row>
    <row r="20" spans="1:36" ht="22.5">
      <c r="A20" s="1325">
        <v>1</v>
      </c>
      <c r="B20" s="831"/>
      <c r="C20" s="831"/>
      <c r="D20" s="831"/>
      <c r="E20" s="832"/>
      <c r="F20" s="833"/>
      <c r="G20" s="833"/>
      <c r="H20" s="833"/>
      <c r="I20" s="834"/>
      <c r="J20" s="829"/>
      <c r="K20" s="836"/>
      <c r="L20" s="744">
        <f>mergeValue(A20)</f>
        <v>1</v>
      </c>
      <c r="M20" s="610" t="s">
        <v>19</v>
      </c>
      <c r="N20" s="615"/>
      <c r="O20" s="1326"/>
      <c r="P20" s="1326"/>
      <c r="Q20" s="1326"/>
      <c r="R20" s="1326"/>
      <c r="S20" s="1326"/>
      <c r="T20" s="1326"/>
      <c r="U20" s="1326"/>
      <c r="V20" s="1326"/>
      <c r="W20" s="1129" t="s">
        <v>717</v>
      </c>
      <c r="Y20" s="777"/>
      <c r="Z20" s="777" t="str">
        <f t="shared" ref="Z20:Z33" si="0">IF(M20="","",M20 )</f>
        <v>Наименование тарифа</v>
      </c>
      <c r="AA20" s="777"/>
      <c r="AB20" s="777"/>
      <c r="AC20" s="777"/>
      <c r="AI20" s="759"/>
      <c r="AJ20" s="759"/>
    </row>
    <row r="21" spans="1:36" ht="22.5">
      <c r="A21" s="1325"/>
      <c r="B21" s="1325">
        <v>1</v>
      </c>
      <c r="C21" s="831"/>
      <c r="D21" s="831"/>
      <c r="E21" s="833"/>
      <c r="F21" s="833"/>
      <c r="G21" s="833"/>
      <c r="H21" s="833"/>
      <c r="I21" s="828"/>
      <c r="J21" s="827"/>
      <c r="K21" s="830"/>
      <c r="L21" s="744" t="str">
        <f>mergeValue(A21) &amp;"."&amp; mergeValue(B21)</f>
        <v>1.1</v>
      </c>
      <c r="M21" s="658" t="s">
        <v>15</v>
      </c>
      <c r="N21" s="615"/>
      <c r="O21" s="1326"/>
      <c r="P21" s="1326"/>
      <c r="Q21" s="1326"/>
      <c r="R21" s="1326"/>
      <c r="S21" s="1326"/>
      <c r="T21" s="1326"/>
      <c r="U21" s="1326"/>
      <c r="V21" s="1326"/>
      <c r="W21" s="1129" t="s">
        <v>459</v>
      </c>
      <c r="Y21" s="777"/>
      <c r="Z21" s="777" t="str">
        <f t="shared" si="0"/>
        <v>Территория действия тарифа</v>
      </c>
      <c r="AA21" s="777"/>
      <c r="AB21" s="777"/>
      <c r="AC21" s="777"/>
      <c r="AI21" s="759"/>
      <c r="AJ21" s="759"/>
    </row>
    <row r="22" spans="1:36" ht="22.5">
      <c r="A22" s="1325"/>
      <c r="B22" s="1325"/>
      <c r="C22" s="1325">
        <v>1</v>
      </c>
      <c r="D22" s="831"/>
      <c r="E22" s="833"/>
      <c r="F22" s="833"/>
      <c r="G22" s="833"/>
      <c r="H22" s="833"/>
      <c r="I22" s="835"/>
      <c r="J22" s="827"/>
      <c r="K22" s="830"/>
      <c r="L22" s="744" t="str">
        <f>mergeValue(A22) &amp;"."&amp; mergeValue(B22)&amp;"."&amp; mergeValue(C22)</f>
        <v>1.1.1</v>
      </c>
      <c r="M22" s="659" t="s">
        <v>7</v>
      </c>
      <c r="N22" s="615"/>
      <c r="O22" s="1326"/>
      <c r="P22" s="1326"/>
      <c r="Q22" s="1326"/>
      <c r="R22" s="1326"/>
      <c r="S22" s="1326"/>
      <c r="T22" s="1326"/>
      <c r="U22" s="1326"/>
      <c r="V22" s="1326"/>
      <c r="W22" s="1129" t="s">
        <v>599</v>
      </c>
      <c r="Y22" s="777"/>
      <c r="Z22" s="777" t="str">
        <f t="shared" si="0"/>
        <v xml:space="preserve">Наименование системы теплоснабжения </v>
      </c>
      <c r="AA22" s="777"/>
      <c r="AB22" s="777"/>
      <c r="AC22" s="777"/>
      <c r="AI22" s="759"/>
      <c r="AJ22" s="759"/>
    </row>
    <row r="23" spans="1:36" ht="22.5">
      <c r="A23" s="1325"/>
      <c r="B23" s="1325"/>
      <c r="C23" s="1325"/>
      <c r="D23" s="1325">
        <v>1</v>
      </c>
      <c r="E23" s="833"/>
      <c r="F23" s="833"/>
      <c r="G23" s="833"/>
      <c r="H23" s="833"/>
      <c r="I23" s="835"/>
      <c r="J23" s="827"/>
      <c r="K23" s="830"/>
      <c r="L23" s="744" t="str">
        <f>mergeValue(A23) &amp;"."&amp; mergeValue(B23)&amp;"."&amp; mergeValue(C23)&amp;"."&amp; mergeValue(D23)</f>
        <v>1.1.1.1</v>
      </c>
      <c r="M23" s="660" t="s">
        <v>21</v>
      </c>
      <c r="N23" s="615"/>
      <c r="O23" s="1326"/>
      <c r="P23" s="1326"/>
      <c r="Q23" s="1326"/>
      <c r="R23" s="1326"/>
      <c r="S23" s="1326"/>
      <c r="T23" s="1326"/>
      <c r="U23" s="1326"/>
      <c r="V23" s="1326"/>
      <c r="W23" s="1129" t="s">
        <v>600</v>
      </c>
      <c r="Y23" s="777"/>
      <c r="Z23" s="777" t="str">
        <f t="shared" si="0"/>
        <v xml:space="preserve">Источник тепловой энергии  </v>
      </c>
      <c r="AA23" s="777"/>
      <c r="AB23" s="777"/>
      <c r="AC23" s="777"/>
      <c r="AI23" s="759"/>
      <c r="AJ23" s="759"/>
    </row>
    <row r="24" spans="1:36" ht="78.75">
      <c r="A24" s="1325"/>
      <c r="B24" s="1325"/>
      <c r="C24" s="1325"/>
      <c r="D24" s="1325"/>
      <c r="E24" s="1325">
        <v>1</v>
      </c>
      <c r="F24" s="833"/>
      <c r="G24" s="833"/>
      <c r="H24" s="831">
        <v>1</v>
      </c>
      <c r="I24" s="1325">
        <v>1</v>
      </c>
      <c r="J24" s="833"/>
      <c r="K24" s="838"/>
      <c r="L24" s="744" t="str">
        <f>mergeValue(A24) &amp;"."&amp; mergeValue(B24)&amp;"."&amp; mergeValue(C24)&amp;"."&amp; mergeValue(D24)&amp;"."&amp; mergeValue(E24)</f>
        <v>1.1.1.1.1</v>
      </c>
      <c r="M24" s="524" t="s">
        <v>8</v>
      </c>
      <c r="N24" s="615"/>
      <c r="O24" s="1327"/>
      <c r="P24" s="1327"/>
      <c r="Q24" s="1327"/>
      <c r="R24" s="1327"/>
      <c r="S24" s="1327"/>
      <c r="T24" s="1327"/>
      <c r="U24" s="1327"/>
      <c r="V24" s="1327"/>
      <c r="W24" s="1129" t="s">
        <v>718</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25"/>
      <c r="B25" s="1325"/>
      <c r="C25" s="1325"/>
      <c r="D25" s="1325"/>
      <c r="E25" s="1325"/>
      <c r="F25" s="1325">
        <v>1</v>
      </c>
      <c r="G25" s="831"/>
      <c r="H25" s="831"/>
      <c r="I25" s="1325"/>
      <c r="J25" s="1325">
        <v>1</v>
      </c>
      <c r="K25" s="839"/>
      <c r="L25" s="744" t="str">
        <f>mergeValue(A25) &amp;"."&amp; mergeValue(B25)&amp;"."&amp; mergeValue(C25)&amp;"."&amp; mergeValue(D25)&amp;"."&amp; mergeValue(E25)&amp;"."&amp; mergeValue(F25)</f>
        <v>1.1.1.1.1.1</v>
      </c>
      <c r="M25" s="525" t="s">
        <v>9</v>
      </c>
      <c r="N25" s="615"/>
      <c r="O25" s="1327"/>
      <c r="P25" s="1327"/>
      <c r="Q25" s="1327"/>
      <c r="R25" s="1327"/>
      <c r="S25" s="1327"/>
      <c r="T25" s="1327"/>
      <c r="U25" s="1327"/>
      <c r="V25" s="1327"/>
      <c r="W25" s="1129" t="s">
        <v>719</v>
      </c>
      <c r="Y25" s="777"/>
      <c r="Z25" s="777" t="str">
        <f t="shared" si="0"/>
        <v>Группа потребителей</v>
      </c>
      <c r="AA25" s="777"/>
      <c r="AB25" s="777"/>
      <c r="AC25" s="777"/>
      <c r="AI25" s="759"/>
      <c r="AJ25" s="759"/>
    </row>
    <row r="26" spans="1:36" ht="122.1" customHeight="1">
      <c r="A26" s="1325"/>
      <c r="B26" s="1325"/>
      <c r="C26" s="1325"/>
      <c r="D26" s="1325"/>
      <c r="E26" s="1325"/>
      <c r="F26" s="1325"/>
      <c r="G26" s="831">
        <v>1</v>
      </c>
      <c r="H26" s="831"/>
      <c r="I26" s="1325"/>
      <c r="J26" s="1325"/>
      <c r="K26" s="839">
        <v>1</v>
      </c>
      <c r="L26" s="744" t="str">
        <f>mergeValue(A26) &amp;"."&amp; mergeValue(B26)&amp;"."&amp; mergeValue(C26)&amp;"."&amp; mergeValue(D26)&amp;"."&amp; mergeValue(E26)&amp;"."&amp; mergeValue(F26)&amp;"."&amp; mergeValue(G26)</f>
        <v>1.1.1.1.1.1.1</v>
      </c>
      <c r="M26" s="1088"/>
      <c r="N26" s="615"/>
      <c r="O26" s="726"/>
      <c r="P26" s="726"/>
      <c r="Q26" s="1040"/>
      <c r="R26" s="1320"/>
      <c r="S26" s="1321" t="s">
        <v>83</v>
      </c>
      <c r="T26" s="1320"/>
      <c r="U26" s="1321" t="s">
        <v>84</v>
      </c>
      <c r="V26" s="726"/>
      <c r="W26" s="1295" t="s">
        <v>720</v>
      </c>
      <c r="X26" s="759" t="str">
        <f>strCheckDate(O27:V27)</f>
        <v/>
      </c>
      <c r="Y26" s="777"/>
      <c r="Z26" s="777" t="str">
        <f t="shared" si="0"/>
        <v/>
      </c>
      <c r="AA26" s="777"/>
      <c r="AB26" s="777"/>
      <c r="AC26" s="777"/>
      <c r="AI26" s="759"/>
      <c r="AJ26" s="759"/>
    </row>
    <row r="27" spans="1:36" ht="11.25" hidden="1">
      <c r="A27" s="1325"/>
      <c r="B27" s="1325"/>
      <c r="C27" s="1325"/>
      <c r="D27" s="1325"/>
      <c r="E27" s="1325"/>
      <c r="F27" s="1325"/>
      <c r="G27" s="831"/>
      <c r="H27" s="831"/>
      <c r="I27" s="1325"/>
      <c r="J27" s="1325"/>
      <c r="K27" s="839"/>
      <c r="L27" s="752"/>
      <c r="M27" s="615"/>
      <c r="N27" s="615"/>
      <c r="O27" s="726"/>
      <c r="P27" s="726"/>
      <c r="Q27" s="732" t="str">
        <f>R26 &amp; "-" &amp; T26</f>
        <v>-</v>
      </c>
      <c r="R27" s="1320"/>
      <c r="S27" s="1321"/>
      <c r="T27" s="1320"/>
      <c r="U27" s="1321"/>
      <c r="V27" s="726"/>
      <c r="W27" s="1296"/>
      <c r="Y27" s="777"/>
      <c r="Z27" s="777" t="str">
        <f t="shared" si="0"/>
        <v/>
      </c>
      <c r="AA27" s="777"/>
      <c r="AB27" s="777"/>
      <c r="AC27" s="777"/>
      <c r="AI27" s="759"/>
      <c r="AJ27" s="759"/>
    </row>
    <row r="28" spans="1:36" ht="15" customHeight="1">
      <c r="A28" s="1325"/>
      <c r="B28" s="1325"/>
      <c r="C28" s="1325"/>
      <c r="D28" s="1325"/>
      <c r="E28" s="1325"/>
      <c r="F28" s="1325"/>
      <c r="G28" s="833"/>
      <c r="H28" s="831"/>
      <c r="I28" s="1325"/>
      <c r="J28" s="1325"/>
      <c r="K28" s="838"/>
      <c r="L28" s="654"/>
      <c r="M28" s="527" t="s">
        <v>24</v>
      </c>
      <c r="N28" s="728"/>
      <c r="O28" s="728"/>
      <c r="P28" s="728"/>
      <c r="Q28" s="728"/>
      <c r="R28" s="728"/>
      <c r="S28" s="728"/>
      <c r="T28" s="728"/>
      <c r="U28" s="728"/>
      <c r="V28" s="725"/>
      <c r="W28" s="1297"/>
      <c r="Y28" s="777"/>
      <c r="Z28" s="777" t="str">
        <f t="shared" si="0"/>
        <v>Добавить вид теплоносителя (параметры теплоносителя)</v>
      </c>
      <c r="AA28" s="777"/>
      <c r="AB28" s="777"/>
      <c r="AC28" s="777"/>
      <c r="AI28" s="759"/>
      <c r="AJ28" s="759"/>
    </row>
    <row r="29" spans="1:36" ht="15" customHeight="1">
      <c r="A29" s="1325"/>
      <c r="B29" s="1325"/>
      <c r="C29" s="1325"/>
      <c r="D29" s="1325"/>
      <c r="E29" s="1325"/>
      <c r="F29" s="833"/>
      <c r="G29" s="833"/>
      <c r="H29" s="831"/>
      <c r="I29" s="1325"/>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25"/>
      <c r="B30" s="1325"/>
      <c r="C30" s="1325"/>
      <c r="D30" s="1325"/>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25"/>
      <c r="B31" s="1325"/>
      <c r="C31" s="1325"/>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25"/>
      <c r="B32" s="1325"/>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25"/>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88" t="s">
        <v>721</v>
      </c>
      <c r="N36" s="1288"/>
      <c r="O36" s="1288"/>
      <c r="P36" s="1288"/>
      <c r="Q36" s="1288"/>
      <c r="R36" s="1288"/>
      <c r="S36" s="1288"/>
      <c r="T36" s="1288"/>
      <c r="U36" s="1288"/>
      <c r="V36" s="1288"/>
      <c r="W36" s="1288"/>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89" t="s">
        <v>470</v>
      </c>
      <c r="G2" s="1290"/>
      <c r="H2" s="1291"/>
      <c r="I2" s="609"/>
    </row>
    <row r="3" spans="1:20" ht="3" customHeight="1"/>
    <row r="4" spans="1:20" s="539" customFormat="1" ht="11.25">
      <c r="A4" s="559"/>
      <c r="B4" s="559"/>
      <c r="C4" s="559"/>
      <c r="D4" s="559"/>
      <c r="F4" s="1237" t="s">
        <v>445</v>
      </c>
      <c r="G4" s="1237"/>
      <c r="H4" s="1237"/>
      <c r="I4" s="129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9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03.05.2023</v>
      </c>
      <c r="I7" s="550" t="s">
        <v>472</v>
      </c>
      <c r="J7" s="584"/>
      <c r="K7" s="559"/>
      <c r="L7" s="559"/>
      <c r="M7" s="559"/>
      <c r="N7" s="559"/>
      <c r="O7" s="559"/>
      <c r="P7" s="559"/>
      <c r="Q7" s="559"/>
      <c r="R7" s="559"/>
      <c r="S7" s="559"/>
      <c r="T7" s="559"/>
    </row>
    <row r="8" spans="1:20" s="539" customFormat="1" ht="45">
      <c r="A8" s="1293">
        <v>1</v>
      </c>
      <c r="B8" s="559"/>
      <c r="C8" s="559"/>
      <c r="D8" s="559"/>
      <c r="F8" s="585" t="str">
        <f>"2." &amp;mergeValue(A8)</f>
        <v>2.1</v>
      </c>
      <c r="G8" s="601" t="s">
        <v>473</v>
      </c>
      <c r="H8" s="573"/>
      <c r="I8" s="550" t="s">
        <v>567</v>
      </c>
      <c r="J8" s="584"/>
      <c r="K8" s="559"/>
      <c r="L8" s="559"/>
      <c r="M8" s="559"/>
      <c r="N8" s="559"/>
      <c r="O8" s="559"/>
      <c r="P8" s="559"/>
      <c r="Q8" s="559"/>
      <c r="R8" s="559"/>
      <c r="S8" s="559"/>
      <c r="T8" s="559"/>
    </row>
    <row r="9" spans="1:20" s="539" customFormat="1" ht="22.5">
      <c r="A9" s="1293"/>
      <c r="B9" s="559"/>
      <c r="C9" s="559"/>
      <c r="D9" s="559"/>
      <c r="F9" s="585" t="str">
        <f>"3." &amp;mergeValue(A9)</f>
        <v>3.1</v>
      </c>
      <c r="G9" s="601" t="s">
        <v>474</v>
      </c>
      <c r="H9" s="573"/>
      <c r="I9" s="550" t="s">
        <v>565</v>
      </c>
      <c r="J9" s="584"/>
      <c r="K9" s="559"/>
      <c r="L9" s="559"/>
      <c r="M9" s="559"/>
      <c r="N9" s="559"/>
      <c r="O9" s="559"/>
      <c r="P9" s="559"/>
      <c r="Q9" s="559"/>
      <c r="R9" s="559"/>
      <c r="S9" s="559"/>
      <c r="T9" s="559"/>
    </row>
    <row r="10" spans="1:20" s="539" customFormat="1" ht="22.5">
      <c r="A10" s="1293"/>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93"/>
      <c r="B11" s="1293">
        <v>1</v>
      </c>
      <c r="C11" s="592"/>
      <c r="D11" s="592"/>
      <c r="F11" s="585" t="str">
        <f>"4."&amp;mergeValue(A11) &amp;"."&amp;mergeValue(B11)</f>
        <v>4.1.1</v>
      </c>
      <c r="G11" s="580" t="s">
        <v>569</v>
      </c>
      <c r="H11" s="573" t="str">
        <f>IF(region_name="","",region_name)</f>
        <v>Ханты-Мансийский автономный округ</v>
      </c>
      <c r="I11" s="550" t="s">
        <v>478</v>
      </c>
      <c r="J11" s="584"/>
      <c r="K11" s="559"/>
      <c r="L11" s="559"/>
      <c r="M11" s="559"/>
      <c r="N11" s="559"/>
      <c r="O11" s="559"/>
      <c r="P11" s="559"/>
      <c r="Q11" s="559"/>
      <c r="R11" s="559"/>
      <c r="S11" s="559"/>
      <c r="T11" s="559"/>
    </row>
    <row r="12" spans="1:20" s="539" customFormat="1" ht="22.5">
      <c r="A12" s="1293"/>
      <c r="B12" s="1293"/>
      <c r="C12" s="1293">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93"/>
      <c r="B13" s="1293"/>
      <c r="C13" s="1293"/>
      <c r="D13" s="592">
        <v>1</v>
      </c>
      <c r="F13" s="585" t="str">
        <f>"4."&amp;mergeValue(A13) &amp;"."&amp;mergeValue(B13)&amp;"."&amp;mergeValue(C13)&amp;"."&amp;mergeValue(D13)</f>
        <v>4.1.1.1.1</v>
      </c>
      <c r="G13" s="602" t="s">
        <v>477</v>
      </c>
      <c r="H13" s="573"/>
      <c r="I13" s="1294" t="s">
        <v>568</v>
      </c>
      <c r="J13" s="584"/>
      <c r="K13" s="559"/>
      <c r="L13" s="559"/>
      <c r="M13" s="559"/>
      <c r="N13" s="559"/>
      <c r="O13" s="559"/>
      <c r="P13" s="559"/>
      <c r="Q13" s="559"/>
      <c r="R13" s="559"/>
      <c r="S13" s="559"/>
      <c r="T13" s="559"/>
    </row>
    <row r="14" spans="1:20" s="539" customFormat="1" ht="18.75">
      <c r="A14" s="1293"/>
      <c r="B14" s="1293"/>
      <c r="C14" s="1293"/>
      <c r="D14" s="592"/>
      <c r="F14" s="588"/>
      <c r="G14" s="520" t="s">
        <v>4</v>
      </c>
      <c r="H14" s="593"/>
      <c r="I14" s="1294"/>
      <c r="J14" s="584"/>
      <c r="K14" s="559"/>
      <c r="L14" s="559"/>
      <c r="M14" s="559"/>
      <c r="N14" s="559"/>
      <c r="O14" s="559"/>
      <c r="P14" s="559"/>
      <c r="Q14" s="559"/>
      <c r="R14" s="559"/>
      <c r="S14" s="559"/>
      <c r="T14" s="559"/>
    </row>
    <row r="15" spans="1:20" s="539" customFormat="1" ht="18.75">
      <c r="A15" s="1293"/>
      <c r="B15" s="1293"/>
      <c r="C15" s="592"/>
      <c r="D15" s="592"/>
      <c r="F15" s="603"/>
      <c r="G15" s="546" t="s">
        <v>401</v>
      </c>
      <c r="H15" s="604"/>
      <c r="I15" s="605"/>
      <c r="J15" s="584"/>
      <c r="K15" s="559"/>
      <c r="L15" s="559"/>
      <c r="M15" s="559"/>
      <c r="N15" s="559"/>
      <c r="O15" s="559"/>
      <c r="P15" s="559"/>
      <c r="Q15" s="559"/>
      <c r="R15" s="559"/>
      <c r="S15" s="559"/>
      <c r="T15" s="559"/>
    </row>
    <row r="16" spans="1:20" s="539" customFormat="1" ht="18.75">
      <c r="A16" s="1293"/>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88" t="s">
        <v>570</v>
      </c>
      <c r="H19" s="128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22" t="s">
        <v>716</v>
      </c>
      <c r="M5" s="1322"/>
      <c r="N5" s="1322"/>
      <c r="O5" s="1322"/>
      <c r="P5" s="1322"/>
      <c r="Q5" s="1322"/>
      <c r="R5" s="1322"/>
      <c r="S5" s="1322"/>
      <c r="T5" s="1322"/>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0"/>
      <c r="M7" s="1046"/>
      <c r="O7" s="1298"/>
      <c r="P7" s="1298"/>
      <c r="Q7" s="1298"/>
      <c r="R7" s="1298"/>
      <c r="S7" s="1298"/>
      <c r="T7" s="1298"/>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28.04.2023</v>
      </c>
      <c r="P8" s="1299"/>
      <c r="Q8" s="1299"/>
      <c r="R8" s="1299"/>
      <c r="S8" s="1299"/>
      <c r="T8" s="1299"/>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01-02/438; 01-02/440; 01-02/439; 01-02/441; 01-02/442</v>
      </c>
      <c r="P9" s="1299"/>
      <c r="Q9" s="1299"/>
      <c r="R9" s="1299"/>
      <c r="S9" s="1299"/>
      <c r="T9" s="1299"/>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0"/>
      <c r="M10" s="1046"/>
      <c r="O10" s="1298"/>
      <c r="P10" s="1298"/>
      <c r="Q10" s="1298"/>
      <c r="R10" s="1298"/>
      <c r="S10" s="1298"/>
      <c r="T10" s="1298"/>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43"/>
      <c r="P12" s="1343"/>
      <c r="Q12" s="1343"/>
      <c r="R12" s="1343"/>
      <c r="S12" s="1343"/>
      <c r="T12" s="1343"/>
      <c r="U12" s="1343"/>
    </row>
    <row r="13" spans="1:33">
      <c r="J13" s="451"/>
      <c r="K13" s="451"/>
      <c r="L13" s="1237" t="s">
        <v>445</v>
      </c>
      <c r="M13" s="1237"/>
      <c r="N13" s="1237"/>
      <c r="O13" s="1237"/>
      <c r="P13" s="1237"/>
      <c r="Q13" s="1237"/>
      <c r="R13" s="1237"/>
      <c r="S13" s="1237"/>
      <c r="T13" s="1237"/>
      <c r="U13" s="1237"/>
      <c r="V13" s="1237"/>
      <c r="W13" s="1237" t="s">
        <v>446</v>
      </c>
    </row>
    <row r="14" spans="1:33" ht="14.25" customHeight="1">
      <c r="J14" s="451"/>
      <c r="K14" s="451"/>
      <c r="L14" s="1306" t="s">
        <v>91</v>
      </c>
      <c r="M14" s="1306" t="s">
        <v>601</v>
      </c>
      <c r="N14" s="444"/>
      <c r="O14" s="1307" t="s">
        <v>603</v>
      </c>
      <c r="P14" s="1308"/>
      <c r="Q14" s="1308"/>
      <c r="R14" s="1308"/>
      <c r="S14" s="1308"/>
      <c r="T14" s="1309"/>
      <c r="U14" s="1317" t="s">
        <v>339</v>
      </c>
      <c r="V14" s="1342" t="s">
        <v>274</v>
      </c>
      <c r="W14" s="1237"/>
    </row>
    <row r="15" spans="1:33" ht="14.25" customHeight="1">
      <c r="J15" s="451"/>
      <c r="K15" s="451"/>
      <c r="L15" s="1306"/>
      <c r="M15" s="1306"/>
      <c r="N15" s="443"/>
      <c r="O15" s="1312" t="s">
        <v>602</v>
      </c>
      <c r="P15" s="624"/>
      <c r="Q15" s="624"/>
      <c r="R15" s="1315" t="s">
        <v>614</v>
      </c>
      <c r="S15" s="1315"/>
      <c r="T15" s="1316"/>
      <c r="U15" s="1318"/>
      <c r="V15" s="1342"/>
      <c r="W15" s="1237"/>
    </row>
    <row r="16" spans="1:33" ht="30.75" customHeight="1">
      <c r="J16" s="451"/>
      <c r="K16" s="451"/>
      <c r="L16" s="1306"/>
      <c r="M16" s="1306"/>
      <c r="N16" s="442"/>
      <c r="O16" s="1313"/>
      <c r="P16" s="622"/>
      <c r="Q16" s="623"/>
      <c r="R16" s="506" t="s">
        <v>273</v>
      </c>
      <c r="S16" s="1301" t="s">
        <v>272</v>
      </c>
      <c r="T16" s="1302"/>
      <c r="U16" s="1319"/>
      <c r="V16" s="1342"/>
      <c r="W16" s="1237"/>
    </row>
    <row r="17" spans="1:33">
      <c r="J17" s="451"/>
      <c r="K17" s="459">
        <v>1</v>
      </c>
      <c r="L17" s="606" t="s">
        <v>92</v>
      </c>
      <c r="M17" s="606" t="s">
        <v>48</v>
      </c>
      <c r="N17" s="479" t="s">
        <v>48</v>
      </c>
      <c r="O17" s="607">
        <f ca="1">OFFSET(O17,0,-1)+1</f>
        <v>3</v>
      </c>
      <c r="P17" s="608">
        <f ca="1">OFFSET(P17,0,-1)</f>
        <v>3</v>
      </c>
      <c r="Q17" s="608">
        <f ca="1">OFFSET(Q17,0,-1)</f>
        <v>3</v>
      </c>
      <c r="R17" s="607">
        <f ca="1">OFFSET(R17,0,-1)+1</f>
        <v>4</v>
      </c>
      <c r="S17" s="1340">
        <f ca="1">OFFSET(S17,0,-1)+1</f>
        <v>5</v>
      </c>
      <c r="T17" s="1340"/>
      <c r="U17" s="607">
        <f ca="1">OFFSET(U17,0,-2)+1</f>
        <v>6</v>
      </c>
      <c r="V17" s="608">
        <f ca="1">OFFSET(V17,0,-1)</f>
        <v>6</v>
      </c>
      <c r="W17" s="607">
        <f ca="1">OFFSET(W17,0,-1)+1</f>
        <v>7</v>
      </c>
    </row>
    <row r="18" spans="1:33" ht="22.5">
      <c r="A18" s="1325">
        <v>1</v>
      </c>
      <c r="B18" s="849"/>
      <c r="C18" s="849"/>
      <c r="D18" s="849"/>
      <c r="E18" s="850"/>
      <c r="F18" s="851"/>
      <c r="G18" s="851"/>
      <c r="H18" s="851"/>
      <c r="I18" s="852"/>
      <c r="J18" s="847"/>
      <c r="K18" s="854"/>
      <c r="L18" s="562">
        <f>mergeValue(A18)</f>
        <v>1</v>
      </c>
      <c r="M18" s="610" t="s">
        <v>19</v>
      </c>
      <c r="N18" s="549"/>
      <c r="O18" s="1341"/>
      <c r="P18" s="1341"/>
      <c r="Q18" s="1341"/>
      <c r="R18" s="1341"/>
      <c r="S18" s="1341"/>
      <c r="T18" s="1341"/>
      <c r="U18" s="1341"/>
      <c r="V18" s="1341"/>
      <c r="W18" s="1129" t="s">
        <v>717</v>
      </c>
    </row>
    <row r="19" spans="1:33" ht="22.5">
      <c r="A19" s="1325"/>
      <c r="B19" s="1325">
        <v>1</v>
      </c>
      <c r="C19" s="849"/>
      <c r="D19" s="849"/>
      <c r="E19" s="851"/>
      <c r="F19" s="851"/>
      <c r="G19" s="851"/>
      <c r="H19" s="851"/>
      <c r="I19" s="846"/>
      <c r="J19" s="845"/>
      <c r="K19" s="848"/>
      <c r="L19" s="562" t="str">
        <f>mergeValue(A19) &amp;"."&amp; mergeValue(B19)</f>
        <v>1.1</v>
      </c>
      <c r="M19" s="516" t="s">
        <v>15</v>
      </c>
      <c r="N19" s="549"/>
      <c r="O19" s="1341"/>
      <c r="P19" s="1341"/>
      <c r="Q19" s="1341"/>
      <c r="R19" s="1341"/>
      <c r="S19" s="1341"/>
      <c r="T19" s="1341"/>
      <c r="U19" s="1341"/>
      <c r="V19" s="1341"/>
      <c r="W19" s="1129" t="s">
        <v>459</v>
      </c>
    </row>
    <row r="20" spans="1:33" ht="22.5">
      <c r="A20" s="1325"/>
      <c r="B20" s="1325"/>
      <c r="C20" s="1325">
        <v>1</v>
      </c>
      <c r="D20" s="849"/>
      <c r="E20" s="851"/>
      <c r="F20" s="851"/>
      <c r="G20" s="851"/>
      <c r="H20" s="851"/>
      <c r="I20" s="853"/>
      <c r="J20" s="845"/>
      <c r="K20" s="848"/>
      <c r="L20" s="562" t="str">
        <f>mergeValue(A20) &amp;"."&amp; mergeValue(B20)&amp;"."&amp; mergeValue(C20)</f>
        <v>1.1.1</v>
      </c>
      <c r="M20" s="517" t="s">
        <v>7</v>
      </c>
      <c r="N20" s="549"/>
      <c r="O20" s="1341"/>
      <c r="P20" s="1341"/>
      <c r="Q20" s="1341"/>
      <c r="R20" s="1341"/>
      <c r="S20" s="1341"/>
      <c r="T20" s="1341"/>
      <c r="U20" s="1341"/>
      <c r="V20" s="1341"/>
      <c r="W20" s="1129" t="s">
        <v>599</v>
      </c>
    </row>
    <row r="21" spans="1:33" ht="22.5">
      <c r="A21" s="1325"/>
      <c r="B21" s="1325"/>
      <c r="C21" s="1325"/>
      <c r="D21" s="1325">
        <v>1</v>
      </c>
      <c r="E21" s="851"/>
      <c r="F21" s="851"/>
      <c r="G21" s="851"/>
      <c r="H21" s="851"/>
      <c r="I21" s="853"/>
      <c r="J21" s="845"/>
      <c r="K21" s="848"/>
      <c r="L21" s="562" t="str">
        <f>mergeValue(A21) &amp;"."&amp; mergeValue(B21)&amp;"."&amp; mergeValue(C21)&amp;"."&amp; mergeValue(D21)</f>
        <v>1.1.1.1</v>
      </c>
      <c r="M21" s="518" t="s">
        <v>21</v>
      </c>
      <c r="N21" s="549"/>
      <c r="O21" s="1341"/>
      <c r="P21" s="1341"/>
      <c r="Q21" s="1341"/>
      <c r="R21" s="1341"/>
      <c r="S21" s="1341"/>
      <c r="T21" s="1341"/>
      <c r="U21" s="1341"/>
      <c r="V21" s="1341"/>
      <c r="W21" s="1129" t="s">
        <v>600</v>
      </c>
    </row>
    <row r="22" spans="1:33" ht="78.75">
      <c r="A22" s="1325"/>
      <c r="B22" s="1325"/>
      <c r="C22" s="1325"/>
      <c r="D22" s="1325"/>
      <c r="E22" s="1325">
        <v>1</v>
      </c>
      <c r="F22" s="851"/>
      <c r="G22" s="851"/>
      <c r="H22" s="849">
        <v>1</v>
      </c>
      <c r="I22" s="1325">
        <v>1</v>
      </c>
      <c r="J22" s="851"/>
      <c r="K22" s="856"/>
      <c r="L22" s="562" t="str">
        <f>mergeValue(A22) &amp;"."&amp; mergeValue(B22)&amp;"."&amp; mergeValue(C22)&amp;"."&amp; mergeValue(D22)&amp;"."&amp; mergeValue(E22)</f>
        <v>1.1.1.1.1</v>
      </c>
      <c r="M22" s="524" t="s">
        <v>8</v>
      </c>
      <c r="N22" s="550"/>
      <c r="O22" s="1327"/>
      <c r="P22" s="1327"/>
      <c r="Q22" s="1327"/>
      <c r="R22" s="1327"/>
      <c r="S22" s="1327"/>
      <c r="T22" s="1327"/>
      <c r="U22" s="1327"/>
      <c r="V22" s="1327"/>
      <c r="W22" s="1129" t="s">
        <v>718</v>
      </c>
    </row>
    <row r="23" spans="1:33" ht="33.75">
      <c r="A23" s="1325"/>
      <c r="B23" s="1325"/>
      <c r="C23" s="1325"/>
      <c r="D23" s="1325"/>
      <c r="E23" s="1325"/>
      <c r="F23" s="1325">
        <v>1</v>
      </c>
      <c r="G23" s="849"/>
      <c r="H23" s="849"/>
      <c r="I23" s="1325"/>
      <c r="J23" s="1325">
        <v>1</v>
      </c>
      <c r="K23" s="857"/>
      <c r="L23" s="562" t="str">
        <f>mergeValue(A23) &amp;"."&amp; mergeValue(B23)&amp;"."&amp; mergeValue(C23)&amp;"."&amp; mergeValue(D23)&amp;"."&amp; mergeValue(E23)&amp;"."&amp; mergeValue(F23)</f>
        <v>1.1.1.1.1.1</v>
      </c>
      <c r="M23" s="525" t="s">
        <v>9</v>
      </c>
      <c r="N23" s="550"/>
      <c r="O23" s="1328"/>
      <c r="P23" s="1329"/>
      <c r="Q23" s="1329"/>
      <c r="R23" s="1329"/>
      <c r="S23" s="1329"/>
      <c r="T23" s="1329"/>
      <c r="U23" s="1329"/>
      <c r="V23" s="1330"/>
      <c r="W23" s="1129" t="s">
        <v>719</v>
      </c>
      <c r="Y23" s="474" t="str">
        <f>strCheckUnique(Z23:Z26)</f>
        <v/>
      </c>
      <c r="AA23" s="474" t="str">
        <f>IF(O23="","",O23 &amp; ":_")</f>
        <v/>
      </c>
    </row>
    <row r="24" spans="1:33" ht="122.1" customHeight="1">
      <c r="A24" s="1325"/>
      <c r="B24" s="1325"/>
      <c r="C24" s="1325"/>
      <c r="D24" s="1325"/>
      <c r="E24" s="1325"/>
      <c r="F24" s="1325"/>
      <c r="G24" s="849">
        <v>1</v>
      </c>
      <c r="H24" s="849"/>
      <c r="I24" s="1325"/>
      <c r="J24" s="1325"/>
      <c r="K24" s="857">
        <v>1</v>
      </c>
      <c r="L24" s="562" t="str">
        <f>mergeValue(A24) &amp;"."&amp; mergeValue(B24)&amp;"."&amp; mergeValue(C24)&amp;"."&amp; mergeValue(D24)&amp;"."&amp; mergeValue(E24)&amp;"."&amp; mergeValue(F24)&amp;"."&amp; mergeValue(G24)</f>
        <v>1.1.1.1.1.1.1</v>
      </c>
      <c r="M24" s="1088"/>
      <c r="N24" s="555"/>
      <c r="O24" s="1103"/>
      <c r="P24" s="532"/>
      <c r="Q24" s="532"/>
      <c r="R24" s="1331"/>
      <c r="S24" s="1321" t="s">
        <v>83</v>
      </c>
      <c r="T24" s="1331"/>
      <c r="U24" s="1321" t="s">
        <v>84</v>
      </c>
      <c r="V24" s="547"/>
      <c r="W24" s="1295" t="s">
        <v>720</v>
      </c>
      <c r="X24" s="470" t="str">
        <f>strCheckDate(O25:V25)</f>
        <v/>
      </c>
      <c r="Y24" s="474"/>
      <c r="Z24" s="474" t="str">
        <f>IF(M24="","",M24 )</f>
        <v/>
      </c>
      <c r="AA24" s="474"/>
      <c r="AB24" s="474"/>
      <c r="AC24" s="474"/>
    </row>
    <row r="25" spans="1:33" ht="11.25" hidden="1">
      <c r="A25" s="1325"/>
      <c r="B25" s="1325"/>
      <c r="C25" s="1325"/>
      <c r="D25" s="1325"/>
      <c r="E25" s="1325"/>
      <c r="F25" s="1325"/>
      <c r="G25" s="849"/>
      <c r="H25" s="849"/>
      <c r="I25" s="1325"/>
      <c r="J25" s="1325"/>
      <c r="K25" s="857"/>
      <c r="L25" s="569"/>
      <c r="M25" s="615"/>
      <c r="N25" s="555"/>
      <c r="O25" s="553"/>
      <c r="P25" s="532"/>
      <c r="Q25" s="553" t="str">
        <f>R24 &amp; "-" &amp; T24</f>
        <v>-</v>
      </c>
      <c r="R25" s="1320"/>
      <c r="S25" s="1321"/>
      <c r="T25" s="1320"/>
      <c r="U25" s="1321"/>
      <c r="V25" s="547"/>
      <c r="W25" s="1296"/>
    </row>
    <row r="26" spans="1:33" s="445" customFormat="1" ht="15" customHeight="1">
      <c r="A26" s="1325"/>
      <c r="B26" s="1325"/>
      <c r="C26" s="1325"/>
      <c r="D26" s="1325"/>
      <c r="E26" s="1325"/>
      <c r="F26" s="1325"/>
      <c r="G26" s="851"/>
      <c r="H26" s="849"/>
      <c r="I26" s="1325"/>
      <c r="J26" s="1325"/>
      <c r="K26" s="856"/>
      <c r="L26" s="508"/>
      <c r="M26" s="527" t="s">
        <v>24</v>
      </c>
      <c r="N26" s="521"/>
      <c r="O26" s="515"/>
      <c r="P26" s="515"/>
      <c r="Q26" s="515"/>
      <c r="R26" s="542"/>
      <c r="S26" s="534"/>
      <c r="T26" s="533"/>
      <c r="U26" s="521"/>
      <c r="V26" s="530"/>
      <c r="W26" s="1297"/>
      <c r="X26" s="471"/>
      <c r="Y26" s="471"/>
      <c r="Z26" s="471"/>
      <c r="AA26" s="471"/>
      <c r="AB26" s="471"/>
      <c r="AC26" s="471"/>
      <c r="AD26" s="471"/>
      <c r="AE26" s="471"/>
      <c r="AF26" s="471"/>
      <c r="AG26" s="471"/>
    </row>
    <row r="27" spans="1:33" s="445" customFormat="1" ht="15" customHeight="1">
      <c r="A27" s="1325"/>
      <c r="B27" s="1325"/>
      <c r="C27" s="1325"/>
      <c r="D27" s="1325"/>
      <c r="E27" s="1325"/>
      <c r="F27" s="851"/>
      <c r="G27" s="851"/>
      <c r="H27" s="849"/>
      <c r="I27" s="1325"/>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25"/>
      <c r="B28" s="1325"/>
      <c r="C28" s="1325"/>
      <c r="D28" s="1325"/>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25"/>
      <c r="B29" s="1325"/>
      <c r="C29" s="1325"/>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25"/>
      <c r="B30" s="1325"/>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25"/>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88" t="s">
        <v>721</v>
      </c>
      <c r="N34" s="1288"/>
      <c r="O34" s="1288"/>
      <c r="P34" s="1288"/>
      <c r="Q34" s="1288"/>
      <c r="R34" s="1288"/>
      <c r="S34" s="1288"/>
      <c r="T34" s="1288"/>
      <c r="U34" s="1288"/>
      <c r="V34" s="1288"/>
      <c r="W34" s="1288"/>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89" t="s">
        <v>470</v>
      </c>
      <c r="G2" s="1290"/>
      <c r="H2" s="1291"/>
      <c r="I2" s="609"/>
    </row>
    <row r="3" spans="1:20" ht="3" customHeight="1"/>
    <row r="4" spans="1:20" s="539" customFormat="1" ht="11.25">
      <c r="A4" s="559"/>
      <c r="B4" s="559"/>
      <c r="C4" s="559"/>
      <c r="D4" s="559"/>
      <c r="F4" s="1237" t="s">
        <v>445</v>
      </c>
      <c r="G4" s="1237"/>
      <c r="H4" s="1237"/>
      <c r="I4" s="129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9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03.05.2023</v>
      </c>
      <c r="I7" s="550" t="s">
        <v>472</v>
      </c>
      <c r="J7" s="584"/>
      <c r="K7" s="559"/>
      <c r="L7" s="559"/>
      <c r="M7" s="559"/>
      <c r="N7" s="559"/>
      <c r="O7" s="559"/>
      <c r="P7" s="559"/>
      <c r="Q7" s="559"/>
      <c r="R7" s="559"/>
      <c r="S7" s="559"/>
      <c r="T7" s="559"/>
    </row>
    <row r="8" spans="1:20" s="539" customFormat="1" ht="45">
      <c r="A8" s="1293">
        <v>1</v>
      </c>
      <c r="B8" s="559"/>
      <c r="C8" s="559"/>
      <c r="D8" s="559"/>
      <c r="F8" s="585" t="str">
        <f>"2." &amp;mergeValue(A8)</f>
        <v>2.1</v>
      </c>
      <c r="G8" s="601" t="s">
        <v>473</v>
      </c>
      <c r="H8" s="573"/>
      <c r="I8" s="550" t="s">
        <v>567</v>
      </c>
      <c r="J8" s="584"/>
      <c r="K8" s="559"/>
      <c r="L8" s="559"/>
      <c r="M8" s="559"/>
      <c r="N8" s="559"/>
      <c r="O8" s="559"/>
      <c r="P8" s="559"/>
      <c r="Q8" s="559"/>
      <c r="R8" s="559"/>
      <c r="S8" s="559"/>
      <c r="T8" s="559"/>
    </row>
    <row r="9" spans="1:20" s="539" customFormat="1" ht="22.5">
      <c r="A9" s="1293"/>
      <c r="B9" s="559"/>
      <c r="C9" s="559"/>
      <c r="D9" s="559"/>
      <c r="F9" s="585" t="str">
        <f>"3." &amp;mergeValue(A9)</f>
        <v>3.1</v>
      </c>
      <c r="G9" s="601" t="s">
        <v>474</v>
      </c>
      <c r="H9" s="573"/>
      <c r="I9" s="550" t="s">
        <v>565</v>
      </c>
      <c r="J9" s="584"/>
      <c r="K9" s="559"/>
      <c r="L9" s="559"/>
      <c r="M9" s="559"/>
      <c r="N9" s="559"/>
      <c r="O9" s="559"/>
      <c r="P9" s="559"/>
      <c r="Q9" s="559"/>
      <c r="R9" s="559"/>
      <c r="S9" s="559"/>
      <c r="T9" s="559"/>
    </row>
    <row r="10" spans="1:20" s="539" customFormat="1" ht="22.5">
      <c r="A10" s="1293"/>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93"/>
      <c r="B11" s="1293">
        <v>1</v>
      </c>
      <c r="C11" s="592"/>
      <c r="D11" s="592"/>
      <c r="F11" s="585" t="str">
        <f>"4."&amp;mergeValue(A11) &amp;"."&amp;mergeValue(B11)</f>
        <v>4.1.1</v>
      </c>
      <c r="G11" s="580" t="s">
        <v>569</v>
      </c>
      <c r="H11" s="573" t="str">
        <f>IF(region_name="","",region_name)</f>
        <v>Ханты-Мансийский автономный округ</v>
      </c>
      <c r="I11" s="550" t="s">
        <v>478</v>
      </c>
      <c r="J11" s="584"/>
      <c r="K11" s="559"/>
      <c r="L11" s="559"/>
      <c r="M11" s="559"/>
      <c r="N11" s="559"/>
      <c r="O11" s="559"/>
      <c r="P11" s="559"/>
      <c r="Q11" s="559"/>
      <c r="R11" s="559"/>
      <c r="S11" s="559"/>
      <c r="T11" s="559"/>
    </row>
    <row r="12" spans="1:20" s="539" customFormat="1" ht="22.5">
      <c r="A12" s="1293"/>
      <c r="B12" s="1293"/>
      <c r="C12" s="1293">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93"/>
      <c r="B13" s="1293"/>
      <c r="C13" s="1293"/>
      <c r="D13" s="592">
        <v>1</v>
      </c>
      <c r="F13" s="585" t="str">
        <f>"4."&amp;mergeValue(A13) &amp;"."&amp;mergeValue(B13)&amp;"."&amp;mergeValue(C13)&amp;"."&amp;mergeValue(D13)</f>
        <v>4.1.1.1.1</v>
      </c>
      <c r="G13" s="602" t="s">
        <v>477</v>
      </c>
      <c r="H13" s="573"/>
      <c r="I13" s="1294" t="s">
        <v>568</v>
      </c>
      <c r="J13" s="584"/>
      <c r="K13" s="559"/>
      <c r="L13" s="559"/>
      <c r="M13" s="559"/>
      <c r="N13" s="559"/>
      <c r="O13" s="559"/>
      <c r="P13" s="559"/>
      <c r="Q13" s="559"/>
      <c r="R13" s="559"/>
      <c r="S13" s="559"/>
      <c r="T13" s="559"/>
    </row>
    <row r="14" spans="1:20" s="539" customFormat="1" ht="18.75">
      <c r="A14" s="1293"/>
      <c r="B14" s="1293"/>
      <c r="C14" s="1293"/>
      <c r="D14" s="592"/>
      <c r="F14" s="588"/>
      <c r="G14" s="520" t="s">
        <v>4</v>
      </c>
      <c r="H14" s="593"/>
      <c r="I14" s="1294"/>
      <c r="J14" s="584"/>
      <c r="K14" s="559"/>
      <c r="L14" s="559"/>
      <c r="M14" s="559"/>
      <c r="N14" s="559"/>
      <c r="O14" s="559"/>
      <c r="P14" s="559"/>
      <c r="Q14" s="559"/>
      <c r="R14" s="559"/>
      <c r="S14" s="559"/>
      <c r="T14" s="559"/>
    </row>
    <row r="15" spans="1:20" s="539" customFormat="1" ht="18.75">
      <c r="A15" s="1293"/>
      <c r="B15" s="1293"/>
      <c r="C15" s="592"/>
      <c r="D15" s="592"/>
      <c r="F15" s="603"/>
      <c r="G15" s="546" t="s">
        <v>401</v>
      </c>
      <c r="H15" s="604"/>
      <c r="I15" s="605"/>
      <c r="J15" s="584"/>
      <c r="K15" s="559"/>
      <c r="L15" s="559"/>
      <c r="M15" s="559"/>
      <c r="N15" s="559"/>
      <c r="O15" s="559"/>
      <c r="P15" s="559"/>
      <c r="Q15" s="559"/>
      <c r="R15" s="559"/>
      <c r="S15" s="559"/>
      <c r="T15" s="559"/>
    </row>
    <row r="16" spans="1:20" s="539" customFormat="1" ht="18.75">
      <c r="A16" s="1293"/>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88" t="s">
        <v>570</v>
      </c>
      <c r="H19" s="128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10" t="str">
        <f>"Код отчёта: " &amp; GetCode()</f>
        <v>Код отчёта: FAS.JKH.OPEN.INFO.REQUEST.WARM</v>
      </c>
      <c r="C2" s="1210"/>
      <c r="D2" s="1210"/>
      <c r="E2" s="1210"/>
      <c r="F2" s="1210"/>
      <c r="G2" s="1210"/>
      <c r="Q2" s="223"/>
      <c r="R2" s="223"/>
      <c r="S2" s="223"/>
      <c r="T2" s="223"/>
      <c r="U2" s="223"/>
      <c r="V2" s="223"/>
      <c r="W2" s="223"/>
    </row>
    <row r="3" spans="1:27" ht="18" customHeight="1">
      <c r="B3" s="1211" t="str">
        <f>"Версия " &amp; GetVersion()</f>
        <v>Версия 1.0.2</v>
      </c>
      <c r="C3" s="1211"/>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5" t="s">
        <v>675</v>
      </c>
      <c r="C5" s="1216"/>
      <c r="D5" s="1216"/>
      <c r="E5" s="1216"/>
      <c r="F5" s="1216"/>
      <c r="G5" s="1216"/>
      <c r="H5" s="1216"/>
      <c r="I5" s="1216"/>
      <c r="J5" s="1216"/>
      <c r="K5" s="1216"/>
      <c r="L5" s="1216"/>
      <c r="M5" s="1216"/>
      <c r="N5" s="1216"/>
      <c r="O5" s="1216"/>
      <c r="P5" s="1216"/>
      <c r="Q5" s="1216"/>
      <c r="R5" s="1216"/>
      <c r="S5" s="1216"/>
      <c r="T5" s="1216"/>
      <c r="U5" s="1216"/>
      <c r="V5" s="1216"/>
      <c r="W5" s="1216"/>
      <c r="X5" s="1216"/>
      <c r="Y5" s="1216"/>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2" t="s">
        <v>566</v>
      </c>
      <c r="F7" s="1212"/>
      <c r="G7" s="1212"/>
      <c r="H7" s="1212"/>
      <c r="I7" s="1212"/>
      <c r="J7" s="1212"/>
      <c r="K7" s="1212"/>
      <c r="L7" s="1212"/>
      <c r="M7" s="1212"/>
      <c r="N7" s="1212"/>
      <c r="O7" s="1212"/>
      <c r="P7" s="1212"/>
      <c r="Q7" s="1212"/>
      <c r="R7" s="1212"/>
      <c r="S7" s="1212"/>
      <c r="T7" s="1212"/>
      <c r="U7" s="1212"/>
      <c r="V7" s="1212"/>
      <c r="W7" s="1212"/>
      <c r="X7" s="1212"/>
      <c r="Y7" s="56"/>
    </row>
    <row r="8" spans="1:27" ht="15" customHeight="1">
      <c r="A8" s="40"/>
      <c r="B8" s="75"/>
      <c r="C8" s="74"/>
      <c r="D8" s="57"/>
      <c r="E8" s="1212"/>
      <c r="F8" s="1212"/>
      <c r="G8" s="1212"/>
      <c r="H8" s="1212"/>
      <c r="I8" s="1212"/>
      <c r="J8" s="1212"/>
      <c r="K8" s="1212"/>
      <c r="L8" s="1212"/>
      <c r="M8" s="1212"/>
      <c r="N8" s="1212"/>
      <c r="O8" s="1212"/>
      <c r="P8" s="1212"/>
      <c r="Q8" s="1212"/>
      <c r="R8" s="1212"/>
      <c r="S8" s="1212"/>
      <c r="T8" s="1212"/>
      <c r="U8" s="1212"/>
      <c r="V8" s="1212"/>
      <c r="W8" s="1212"/>
      <c r="X8" s="1212"/>
      <c r="Y8" s="56"/>
    </row>
    <row r="9" spans="1:27" ht="15" customHeight="1">
      <c r="A9" s="40"/>
      <c r="B9" s="75"/>
      <c r="C9" s="74"/>
      <c r="D9" s="57"/>
      <c r="E9" s="1212"/>
      <c r="F9" s="1212"/>
      <c r="G9" s="1212"/>
      <c r="H9" s="1212"/>
      <c r="I9" s="1212"/>
      <c r="J9" s="1212"/>
      <c r="K9" s="1212"/>
      <c r="L9" s="1212"/>
      <c r="M9" s="1212"/>
      <c r="N9" s="1212"/>
      <c r="O9" s="1212"/>
      <c r="P9" s="1212"/>
      <c r="Q9" s="1212"/>
      <c r="R9" s="1212"/>
      <c r="S9" s="1212"/>
      <c r="T9" s="1212"/>
      <c r="U9" s="1212"/>
      <c r="V9" s="1212"/>
      <c r="W9" s="1212"/>
      <c r="X9" s="1212"/>
      <c r="Y9" s="56"/>
    </row>
    <row r="10" spans="1:27" ht="10.5" customHeight="1">
      <c r="A10" s="40"/>
      <c r="B10" s="75"/>
      <c r="C10" s="74"/>
      <c r="D10" s="57"/>
      <c r="E10" s="1212"/>
      <c r="F10" s="1212"/>
      <c r="G10" s="1212"/>
      <c r="H10" s="1212"/>
      <c r="I10" s="1212"/>
      <c r="J10" s="1212"/>
      <c r="K10" s="1212"/>
      <c r="L10" s="1212"/>
      <c r="M10" s="1212"/>
      <c r="N10" s="1212"/>
      <c r="O10" s="1212"/>
      <c r="P10" s="1212"/>
      <c r="Q10" s="1212"/>
      <c r="R10" s="1212"/>
      <c r="S10" s="1212"/>
      <c r="T10" s="1212"/>
      <c r="U10" s="1212"/>
      <c r="V10" s="1212"/>
      <c r="W10" s="1212"/>
      <c r="X10" s="1212"/>
      <c r="Y10" s="56"/>
    </row>
    <row r="11" spans="1:27" ht="27" customHeight="1">
      <c r="A11" s="40"/>
      <c r="B11" s="75"/>
      <c r="C11" s="74"/>
      <c r="D11" s="57"/>
      <c r="E11" s="1212"/>
      <c r="F11" s="1212"/>
      <c r="G11" s="1212"/>
      <c r="H11" s="1212"/>
      <c r="I11" s="1212"/>
      <c r="J11" s="1212"/>
      <c r="K11" s="1212"/>
      <c r="L11" s="1212"/>
      <c r="M11" s="1212"/>
      <c r="N11" s="1212"/>
      <c r="O11" s="1212"/>
      <c r="P11" s="1212"/>
      <c r="Q11" s="1212"/>
      <c r="R11" s="1212"/>
      <c r="S11" s="1212"/>
      <c r="T11" s="1212"/>
      <c r="U11" s="1212"/>
      <c r="V11" s="1212"/>
      <c r="W11" s="1212"/>
      <c r="X11" s="1212"/>
      <c r="Y11" s="56"/>
    </row>
    <row r="12" spans="1:27" ht="12" customHeight="1">
      <c r="A12" s="40"/>
      <c r="B12" s="75"/>
      <c r="C12" s="74"/>
      <c r="D12" s="57"/>
      <c r="E12" s="1212"/>
      <c r="F12" s="1212"/>
      <c r="G12" s="1212"/>
      <c r="H12" s="1212"/>
      <c r="I12" s="1212"/>
      <c r="J12" s="1212"/>
      <c r="K12" s="1212"/>
      <c r="L12" s="1212"/>
      <c r="M12" s="1212"/>
      <c r="N12" s="1212"/>
      <c r="O12" s="1212"/>
      <c r="P12" s="1212"/>
      <c r="Q12" s="1212"/>
      <c r="R12" s="1212"/>
      <c r="S12" s="1212"/>
      <c r="T12" s="1212"/>
      <c r="U12" s="1212"/>
      <c r="V12" s="1212"/>
      <c r="W12" s="1212"/>
      <c r="X12" s="1212"/>
      <c r="Y12" s="56"/>
    </row>
    <row r="13" spans="1:27" ht="38.25" customHeight="1">
      <c r="A13" s="40"/>
      <c r="B13" s="75"/>
      <c r="C13" s="74"/>
      <c r="D13" s="57"/>
      <c r="E13" s="1212"/>
      <c r="F13" s="1212"/>
      <c r="G13" s="1212"/>
      <c r="H13" s="1212"/>
      <c r="I13" s="1212"/>
      <c r="J13" s="1212"/>
      <c r="K13" s="1212"/>
      <c r="L13" s="1212"/>
      <c r="M13" s="1212"/>
      <c r="N13" s="1212"/>
      <c r="O13" s="1212"/>
      <c r="P13" s="1212"/>
      <c r="Q13" s="1212"/>
      <c r="R13" s="1212"/>
      <c r="S13" s="1212"/>
      <c r="T13" s="1212"/>
      <c r="U13" s="1212"/>
      <c r="V13" s="1212"/>
      <c r="W13" s="1212"/>
      <c r="X13" s="1212"/>
      <c r="Y13" s="70"/>
    </row>
    <row r="14" spans="1:27" ht="15" customHeight="1">
      <c r="A14" s="40"/>
      <c r="B14" s="75"/>
      <c r="C14" s="74"/>
      <c r="D14" s="57"/>
      <c r="E14" s="1212"/>
      <c r="F14" s="1212"/>
      <c r="G14" s="1212"/>
      <c r="H14" s="1212"/>
      <c r="I14" s="1212"/>
      <c r="J14" s="1212"/>
      <c r="K14" s="1212"/>
      <c r="L14" s="1212"/>
      <c r="M14" s="1212"/>
      <c r="N14" s="1212"/>
      <c r="O14" s="1212"/>
      <c r="P14" s="1212"/>
      <c r="Q14" s="1212"/>
      <c r="R14" s="1212"/>
      <c r="S14" s="1212"/>
      <c r="T14" s="1212"/>
      <c r="U14" s="1212"/>
      <c r="V14" s="1212"/>
      <c r="W14" s="1212"/>
      <c r="X14" s="1212"/>
      <c r="Y14" s="56"/>
    </row>
    <row r="15" spans="1:27" ht="15">
      <c r="A15" s="40"/>
      <c r="B15" s="75"/>
      <c r="C15" s="74"/>
      <c r="D15" s="57"/>
      <c r="E15" s="1212"/>
      <c r="F15" s="1212"/>
      <c r="G15" s="1212"/>
      <c r="H15" s="1212"/>
      <c r="I15" s="1212"/>
      <c r="J15" s="1212"/>
      <c r="K15" s="1212"/>
      <c r="L15" s="1212"/>
      <c r="M15" s="1212"/>
      <c r="N15" s="1212"/>
      <c r="O15" s="1212"/>
      <c r="P15" s="1212"/>
      <c r="Q15" s="1212"/>
      <c r="R15" s="1212"/>
      <c r="S15" s="1212"/>
      <c r="T15" s="1212"/>
      <c r="U15" s="1212"/>
      <c r="V15" s="1212"/>
      <c r="W15" s="1212"/>
      <c r="X15" s="1212"/>
      <c r="Y15" s="56"/>
    </row>
    <row r="16" spans="1:27" ht="15">
      <c r="A16" s="40"/>
      <c r="B16" s="75"/>
      <c r="C16" s="74"/>
      <c r="D16" s="57"/>
      <c r="E16" s="1212"/>
      <c r="F16" s="1212"/>
      <c r="G16" s="1212"/>
      <c r="H16" s="1212"/>
      <c r="I16" s="1212"/>
      <c r="J16" s="1212"/>
      <c r="K16" s="1212"/>
      <c r="L16" s="1212"/>
      <c r="M16" s="1212"/>
      <c r="N16" s="1212"/>
      <c r="O16" s="1212"/>
      <c r="P16" s="1212"/>
      <c r="Q16" s="1212"/>
      <c r="R16" s="1212"/>
      <c r="S16" s="1212"/>
      <c r="T16" s="1212"/>
      <c r="U16" s="1212"/>
      <c r="V16" s="1212"/>
      <c r="W16" s="1212"/>
      <c r="X16" s="1212"/>
      <c r="Y16" s="56"/>
    </row>
    <row r="17" spans="1:25" ht="15" customHeight="1">
      <c r="A17" s="40"/>
      <c r="B17" s="75"/>
      <c r="C17" s="74"/>
      <c r="D17" s="57"/>
      <c r="E17" s="1212"/>
      <c r="F17" s="1212"/>
      <c r="G17" s="1212"/>
      <c r="H17" s="1212"/>
      <c r="I17" s="1212"/>
      <c r="J17" s="1212"/>
      <c r="K17" s="1212"/>
      <c r="L17" s="1212"/>
      <c r="M17" s="1212"/>
      <c r="N17" s="1212"/>
      <c r="O17" s="1212"/>
      <c r="P17" s="1212"/>
      <c r="Q17" s="1212"/>
      <c r="R17" s="1212"/>
      <c r="S17" s="1212"/>
      <c r="T17" s="1212"/>
      <c r="U17" s="1212"/>
      <c r="V17" s="1212"/>
      <c r="W17" s="1212"/>
      <c r="X17" s="1212"/>
      <c r="Y17" s="56"/>
    </row>
    <row r="18" spans="1:25" ht="15">
      <c r="A18" s="40"/>
      <c r="B18" s="75"/>
      <c r="C18" s="74"/>
      <c r="D18" s="57"/>
      <c r="E18" s="1212"/>
      <c r="F18" s="1212"/>
      <c r="G18" s="1212"/>
      <c r="H18" s="1212"/>
      <c r="I18" s="1212"/>
      <c r="J18" s="1212"/>
      <c r="K18" s="1212"/>
      <c r="L18" s="1212"/>
      <c r="M18" s="1212"/>
      <c r="N18" s="1212"/>
      <c r="O18" s="1212"/>
      <c r="P18" s="1212"/>
      <c r="Q18" s="1212"/>
      <c r="R18" s="1212"/>
      <c r="S18" s="1212"/>
      <c r="T18" s="1212"/>
      <c r="U18" s="1212"/>
      <c r="V18" s="1212"/>
      <c r="W18" s="1212"/>
      <c r="X18" s="1212"/>
      <c r="Y18" s="56"/>
    </row>
    <row r="19" spans="1:25" ht="59.25" customHeight="1">
      <c r="A19" s="40"/>
      <c r="B19" s="75"/>
      <c r="C19" s="74"/>
      <c r="D19" s="63"/>
      <c r="E19" s="1212"/>
      <c r="F19" s="1212"/>
      <c r="G19" s="1212"/>
      <c r="H19" s="1212"/>
      <c r="I19" s="1212"/>
      <c r="J19" s="1212"/>
      <c r="K19" s="1212"/>
      <c r="L19" s="1212"/>
      <c r="M19" s="1212"/>
      <c r="N19" s="1212"/>
      <c r="O19" s="1212"/>
      <c r="P19" s="1212"/>
      <c r="Q19" s="1212"/>
      <c r="R19" s="1212"/>
      <c r="S19" s="1212"/>
      <c r="T19" s="1212"/>
      <c r="U19" s="1212"/>
      <c r="V19" s="1212"/>
      <c r="W19" s="1212"/>
      <c r="X19" s="1212"/>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8" t="s">
        <v>253</v>
      </c>
      <c r="G21" s="1219"/>
      <c r="H21" s="1219"/>
      <c r="I21" s="1219"/>
      <c r="J21" s="1219"/>
      <c r="K21" s="1219"/>
      <c r="L21" s="1219"/>
      <c r="M21" s="1219"/>
      <c r="N21" s="57"/>
      <c r="O21" s="68" t="s">
        <v>236</v>
      </c>
      <c r="P21" s="1220" t="s">
        <v>237</v>
      </c>
      <c r="Q21" s="1221"/>
      <c r="R21" s="1221"/>
      <c r="S21" s="1221"/>
      <c r="T21" s="1221"/>
      <c r="U21" s="1221"/>
      <c r="V21" s="1221"/>
      <c r="W21" s="1221"/>
      <c r="X21" s="1221"/>
      <c r="Y21" s="56"/>
    </row>
    <row r="22" spans="1:25" ht="14.25" hidden="1" customHeight="1">
      <c r="A22" s="40"/>
      <c r="B22" s="75"/>
      <c r="C22" s="74"/>
      <c r="D22" s="58"/>
      <c r="E22" s="89" t="s">
        <v>236</v>
      </c>
      <c r="F22" s="1218" t="s">
        <v>239</v>
      </c>
      <c r="G22" s="1219"/>
      <c r="H22" s="1219"/>
      <c r="I22" s="1219"/>
      <c r="J22" s="1219"/>
      <c r="K22" s="1219"/>
      <c r="L22" s="1219"/>
      <c r="M22" s="1219"/>
      <c r="N22" s="57"/>
      <c r="O22" s="71" t="s">
        <v>236</v>
      </c>
      <c r="P22" s="1220" t="s">
        <v>564</v>
      </c>
      <c r="Q22" s="1221"/>
      <c r="R22" s="1221"/>
      <c r="S22" s="1221"/>
      <c r="T22" s="1221"/>
      <c r="U22" s="1221"/>
      <c r="V22" s="1221"/>
      <c r="W22" s="1221"/>
      <c r="X22" s="1221"/>
      <c r="Y22" s="56"/>
    </row>
    <row r="23" spans="1:25" ht="27" hidden="1" customHeight="1">
      <c r="A23" s="40"/>
      <c r="B23" s="75"/>
      <c r="C23" s="74"/>
      <c r="D23" s="58"/>
      <c r="E23" s="57"/>
      <c r="F23" s="57"/>
      <c r="G23" s="57"/>
      <c r="H23" s="57"/>
      <c r="I23" s="57"/>
      <c r="J23" s="57"/>
      <c r="K23" s="57"/>
      <c r="L23" s="57"/>
      <c r="M23" s="57"/>
      <c r="N23" s="57"/>
      <c r="O23" s="57"/>
      <c r="P23" s="1213"/>
      <c r="Q23" s="1213"/>
      <c r="R23" s="1213"/>
      <c r="S23" s="1213"/>
      <c r="T23" s="1213"/>
      <c r="U23" s="1213"/>
      <c r="V23" s="1213"/>
      <c r="W23" s="1213"/>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7" t="s">
        <v>392</v>
      </c>
      <c r="F35" s="1217"/>
      <c r="G35" s="1217"/>
      <c r="H35" s="1217"/>
      <c r="I35" s="1217"/>
      <c r="J35" s="1217"/>
      <c r="K35" s="1217"/>
      <c r="L35" s="1217"/>
      <c r="M35" s="1217"/>
      <c r="N35" s="1217"/>
      <c r="O35" s="1217"/>
      <c r="P35" s="1217"/>
      <c r="Q35" s="1217"/>
      <c r="R35" s="1217"/>
      <c r="S35" s="1217"/>
      <c r="T35" s="1217"/>
      <c r="U35" s="1217"/>
      <c r="V35" s="1217"/>
      <c r="W35" s="1217"/>
      <c r="X35" s="1217"/>
      <c r="Y35" s="56"/>
    </row>
    <row r="36" spans="1:25" ht="38.25" hidden="1" customHeight="1">
      <c r="A36" s="40"/>
      <c r="B36" s="75"/>
      <c r="C36" s="74"/>
      <c r="D36" s="58"/>
      <c r="E36" s="1217"/>
      <c r="F36" s="1217"/>
      <c r="G36" s="1217"/>
      <c r="H36" s="1217"/>
      <c r="I36" s="1217"/>
      <c r="J36" s="1217"/>
      <c r="K36" s="1217"/>
      <c r="L36" s="1217"/>
      <c r="M36" s="1217"/>
      <c r="N36" s="1217"/>
      <c r="O36" s="1217"/>
      <c r="P36" s="1217"/>
      <c r="Q36" s="1217"/>
      <c r="R36" s="1217"/>
      <c r="S36" s="1217"/>
      <c r="T36" s="1217"/>
      <c r="U36" s="1217"/>
      <c r="V36" s="1217"/>
      <c r="W36" s="1217"/>
      <c r="X36" s="1217"/>
      <c r="Y36" s="56"/>
    </row>
    <row r="37" spans="1:25" ht="9.75" hidden="1" customHeight="1">
      <c r="A37" s="40"/>
      <c r="B37" s="75"/>
      <c r="C37" s="74"/>
      <c r="D37" s="58"/>
      <c r="E37" s="1217"/>
      <c r="F37" s="1217"/>
      <c r="G37" s="1217"/>
      <c r="H37" s="1217"/>
      <c r="I37" s="1217"/>
      <c r="J37" s="1217"/>
      <c r="K37" s="1217"/>
      <c r="L37" s="1217"/>
      <c r="M37" s="1217"/>
      <c r="N37" s="1217"/>
      <c r="O37" s="1217"/>
      <c r="P37" s="1217"/>
      <c r="Q37" s="1217"/>
      <c r="R37" s="1217"/>
      <c r="S37" s="1217"/>
      <c r="T37" s="1217"/>
      <c r="U37" s="1217"/>
      <c r="V37" s="1217"/>
      <c r="W37" s="1217"/>
      <c r="X37" s="1217"/>
      <c r="Y37" s="56"/>
    </row>
    <row r="38" spans="1:25" ht="51" hidden="1" customHeight="1">
      <c r="A38" s="40"/>
      <c r="B38" s="75"/>
      <c r="C38" s="74"/>
      <c r="D38" s="58"/>
      <c r="E38" s="1217"/>
      <c r="F38" s="1217"/>
      <c r="G38" s="1217"/>
      <c r="H38" s="1217"/>
      <c r="I38" s="1217"/>
      <c r="J38" s="1217"/>
      <c r="K38" s="1217"/>
      <c r="L38" s="1217"/>
      <c r="M38" s="1217"/>
      <c r="N38" s="1217"/>
      <c r="O38" s="1217"/>
      <c r="P38" s="1217"/>
      <c r="Q38" s="1217"/>
      <c r="R38" s="1217"/>
      <c r="S38" s="1217"/>
      <c r="T38" s="1217"/>
      <c r="U38" s="1217"/>
      <c r="V38" s="1217"/>
      <c r="W38" s="1217"/>
      <c r="X38" s="1217"/>
      <c r="Y38" s="56"/>
    </row>
    <row r="39" spans="1:25" ht="15" hidden="1" customHeight="1">
      <c r="A39" s="40"/>
      <c r="B39" s="75"/>
      <c r="C39" s="74"/>
      <c r="D39" s="58"/>
      <c r="E39" s="1217"/>
      <c r="F39" s="1217"/>
      <c r="G39" s="1217"/>
      <c r="H39" s="1217"/>
      <c r="I39" s="1217"/>
      <c r="J39" s="1217"/>
      <c r="K39" s="1217"/>
      <c r="L39" s="1217"/>
      <c r="M39" s="1217"/>
      <c r="N39" s="1217"/>
      <c r="O39" s="1217"/>
      <c r="P39" s="1217"/>
      <c r="Q39" s="1217"/>
      <c r="R39" s="1217"/>
      <c r="S39" s="1217"/>
      <c r="T39" s="1217"/>
      <c r="U39" s="1217"/>
      <c r="V39" s="1217"/>
      <c r="W39" s="1217"/>
      <c r="X39" s="1217"/>
      <c r="Y39" s="56"/>
    </row>
    <row r="40" spans="1:25" ht="12" hidden="1" customHeight="1">
      <c r="A40" s="40"/>
      <c r="B40" s="75"/>
      <c r="C40" s="74"/>
      <c r="D40" s="58"/>
      <c r="E40" s="1222"/>
      <c r="F40" s="1223"/>
      <c r="G40" s="1223"/>
      <c r="H40" s="1223"/>
      <c r="I40" s="1223"/>
      <c r="J40" s="1223"/>
      <c r="K40" s="1223"/>
      <c r="L40" s="1223"/>
      <c r="M40" s="1223"/>
      <c r="N40" s="1223"/>
      <c r="O40" s="1223"/>
      <c r="P40" s="1223"/>
      <c r="Q40" s="1223"/>
      <c r="R40" s="1223"/>
      <c r="S40" s="1223"/>
      <c r="T40" s="1223"/>
      <c r="U40" s="1223"/>
      <c r="V40" s="1223"/>
      <c r="W40" s="1223"/>
      <c r="X40" s="1223"/>
      <c r="Y40" s="56"/>
    </row>
    <row r="41" spans="1:25" ht="38.25" hidden="1" customHeight="1">
      <c r="A41" s="40"/>
      <c r="B41" s="75"/>
      <c r="C41" s="74"/>
      <c r="D41" s="58"/>
      <c r="E41" s="1217"/>
      <c r="F41" s="1217"/>
      <c r="G41" s="1217"/>
      <c r="H41" s="1217"/>
      <c r="I41" s="1217"/>
      <c r="J41" s="1217"/>
      <c r="K41" s="1217"/>
      <c r="L41" s="1217"/>
      <c r="M41" s="1217"/>
      <c r="N41" s="1217"/>
      <c r="O41" s="1217"/>
      <c r="P41" s="1217"/>
      <c r="Q41" s="1217"/>
      <c r="R41" s="1217"/>
      <c r="S41" s="1217"/>
      <c r="T41" s="1217"/>
      <c r="U41" s="1217"/>
      <c r="V41" s="1217"/>
      <c r="W41" s="1217"/>
      <c r="X41" s="1217"/>
      <c r="Y41" s="56"/>
    </row>
    <row r="42" spans="1:25" ht="15" hidden="1">
      <c r="A42" s="40"/>
      <c r="B42" s="75"/>
      <c r="C42" s="74"/>
      <c r="D42" s="58"/>
      <c r="E42" s="1217"/>
      <c r="F42" s="1217"/>
      <c r="G42" s="1217"/>
      <c r="H42" s="1217"/>
      <c r="I42" s="1217"/>
      <c r="J42" s="1217"/>
      <c r="K42" s="1217"/>
      <c r="L42" s="1217"/>
      <c r="M42" s="1217"/>
      <c r="N42" s="1217"/>
      <c r="O42" s="1217"/>
      <c r="P42" s="1217"/>
      <c r="Q42" s="1217"/>
      <c r="R42" s="1217"/>
      <c r="S42" s="1217"/>
      <c r="T42" s="1217"/>
      <c r="U42" s="1217"/>
      <c r="V42" s="1217"/>
      <c r="W42" s="1217"/>
      <c r="X42" s="1217"/>
      <c r="Y42" s="56"/>
    </row>
    <row r="43" spans="1:25" ht="15" hidden="1">
      <c r="A43" s="40"/>
      <c r="B43" s="75"/>
      <c r="C43" s="74"/>
      <c r="D43" s="58"/>
      <c r="E43" s="1217"/>
      <c r="F43" s="1217"/>
      <c r="G43" s="1217"/>
      <c r="H43" s="1217"/>
      <c r="I43" s="1217"/>
      <c r="J43" s="1217"/>
      <c r="K43" s="1217"/>
      <c r="L43" s="1217"/>
      <c r="M43" s="1217"/>
      <c r="N43" s="1217"/>
      <c r="O43" s="1217"/>
      <c r="P43" s="1217"/>
      <c r="Q43" s="1217"/>
      <c r="R43" s="1217"/>
      <c r="S43" s="1217"/>
      <c r="T43" s="1217"/>
      <c r="U43" s="1217"/>
      <c r="V43" s="1217"/>
      <c r="W43" s="1217"/>
      <c r="X43" s="1217"/>
      <c r="Y43" s="56"/>
    </row>
    <row r="44" spans="1:25" ht="33.75" hidden="1" customHeight="1">
      <c r="A44" s="40"/>
      <c r="B44" s="75"/>
      <c r="C44" s="74"/>
      <c r="D44" s="63"/>
      <c r="E44" s="1217"/>
      <c r="F44" s="1217"/>
      <c r="G44" s="1217"/>
      <c r="H44" s="1217"/>
      <c r="I44" s="1217"/>
      <c r="J44" s="1217"/>
      <c r="K44" s="1217"/>
      <c r="L44" s="1217"/>
      <c r="M44" s="1217"/>
      <c r="N44" s="1217"/>
      <c r="O44" s="1217"/>
      <c r="P44" s="1217"/>
      <c r="Q44" s="1217"/>
      <c r="R44" s="1217"/>
      <c r="S44" s="1217"/>
      <c r="T44" s="1217"/>
      <c r="U44" s="1217"/>
      <c r="V44" s="1217"/>
      <c r="W44" s="1217"/>
      <c r="X44" s="1217"/>
      <c r="Y44" s="56"/>
    </row>
    <row r="45" spans="1:25" ht="15" hidden="1">
      <c r="A45" s="40"/>
      <c r="B45" s="75"/>
      <c r="C45" s="74"/>
      <c r="D45" s="63"/>
      <c r="E45" s="1217"/>
      <c r="F45" s="1217"/>
      <c r="G45" s="1217"/>
      <c r="H45" s="1217"/>
      <c r="I45" s="1217"/>
      <c r="J45" s="1217"/>
      <c r="K45" s="1217"/>
      <c r="L45" s="1217"/>
      <c r="M45" s="1217"/>
      <c r="N45" s="1217"/>
      <c r="O45" s="1217"/>
      <c r="P45" s="1217"/>
      <c r="Q45" s="1217"/>
      <c r="R45" s="1217"/>
      <c r="S45" s="1217"/>
      <c r="T45" s="1217"/>
      <c r="U45" s="1217"/>
      <c r="V45" s="1217"/>
      <c r="W45" s="1217"/>
      <c r="X45" s="1217"/>
      <c r="Y45" s="56"/>
    </row>
    <row r="46" spans="1:25" ht="24" hidden="1" customHeight="1">
      <c r="A46" s="40"/>
      <c r="B46" s="75"/>
      <c r="C46" s="74"/>
      <c r="D46" s="58"/>
      <c r="E46" s="1228" t="s">
        <v>235</v>
      </c>
      <c r="F46" s="1228"/>
      <c r="G46" s="1228"/>
      <c r="H46" s="1228"/>
      <c r="I46" s="1228"/>
      <c r="J46" s="1228"/>
      <c r="K46" s="1228"/>
      <c r="L46" s="1228"/>
      <c r="M46" s="1228"/>
      <c r="N46" s="1228"/>
      <c r="O46" s="1228"/>
      <c r="P46" s="1228"/>
      <c r="Q46" s="1228"/>
      <c r="R46" s="1228"/>
      <c r="S46" s="1228"/>
      <c r="T46" s="1228"/>
      <c r="U46" s="1228"/>
      <c r="V46" s="1228"/>
      <c r="W46" s="1228"/>
      <c r="X46" s="1228"/>
      <c r="Y46" s="56"/>
    </row>
    <row r="47" spans="1:25" ht="37.5" hidden="1" customHeight="1">
      <c r="A47" s="40"/>
      <c r="B47" s="75"/>
      <c r="C47" s="74"/>
      <c r="D47" s="58"/>
      <c r="E47" s="1228"/>
      <c r="F47" s="1228"/>
      <c r="G47" s="1228"/>
      <c r="H47" s="1228"/>
      <c r="I47" s="1228"/>
      <c r="J47" s="1228"/>
      <c r="K47" s="1228"/>
      <c r="L47" s="1228"/>
      <c r="M47" s="1228"/>
      <c r="N47" s="1228"/>
      <c r="O47" s="1228"/>
      <c r="P47" s="1228"/>
      <c r="Q47" s="1228"/>
      <c r="R47" s="1228"/>
      <c r="S47" s="1228"/>
      <c r="T47" s="1228"/>
      <c r="U47" s="1228"/>
      <c r="V47" s="1228"/>
      <c r="W47" s="1228"/>
      <c r="X47" s="1228"/>
      <c r="Y47" s="56"/>
    </row>
    <row r="48" spans="1:25" ht="24" hidden="1" customHeight="1">
      <c r="A48" s="40"/>
      <c r="B48" s="75"/>
      <c r="C48" s="74"/>
      <c r="D48" s="58"/>
      <c r="E48" s="1228"/>
      <c r="F48" s="1228"/>
      <c r="G48" s="1228"/>
      <c r="H48" s="1228"/>
      <c r="I48" s="1228"/>
      <c r="J48" s="1228"/>
      <c r="K48" s="1228"/>
      <c r="L48" s="1228"/>
      <c r="M48" s="1228"/>
      <c r="N48" s="1228"/>
      <c r="O48" s="1228"/>
      <c r="P48" s="1228"/>
      <c r="Q48" s="1228"/>
      <c r="R48" s="1228"/>
      <c r="S48" s="1228"/>
      <c r="T48" s="1228"/>
      <c r="U48" s="1228"/>
      <c r="V48" s="1228"/>
      <c r="W48" s="1228"/>
      <c r="X48" s="1228"/>
      <c r="Y48" s="56"/>
    </row>
    <row r="49" spans="1:25" ht="51" hidden="1" customHeight="1">
      <c r="A49" s="40"/>
      <c r="B49" s="75"/>
      <c r="C49" s="74"/>
      <c r="D49" s="58"/>
      <c r="E49" s="1228"/>
      <c r="F49" s="1228"/>
      <c r="G49" s="1228"/>
      <c r="H49" s="1228"/>
      <c r="I49" s="1228"/>
      <c r="J49" s="1228"/>
      <c r="K49" s="1228"/>
      <c r="L49" s="1228"/>
      <c r="M49" s="1228"/>
      <c r="N49" s="1228"/>
      <c r="O49" s="1228"/>
      <c r="P49" s="1228"/>
      <c r="Q49" s="1228"/>
      <c r="R49" s="1228"/>
      <c r="S49" s="1228"/>
      <c r="T49" s="1228"/>
      <c r="U49" s="1228"/>
      <c r="V49" s="1228"/>
      <c r="W49" s="1228"/>
      <c r="X49" s="1228"/>
      <c r="Y49" s="56"/>
    </row>
    <row r="50" spans="1:25" ht="15" hidden="1">
      <c r="A50" s="40"/>
      <c r="B50" s="75"/>
      <c r="C50" s="74"/>
      <c r="D50" s="58"/>
      <c r="E50" s="1228"/>
      <c r="F50" s="1228"/>
      <c r="G50" s="1228"/>
      <c r="H50" s="1228"/>
      <c r="I50" s="1228"/>
      <c r="J50" s="1228"/>
      <c r="K50" s="1228"/>
      <c r="L50" s="1228"/>
      <c r="M50" s="1228"/>
      <c r="N50" s="1228"/>
      <c r="O50" s="1228"/>
      <c r="P50" s="1228"/>
      <c r="Q50" s="1228"/>
      <c r="R50" s="1228"/>
      <c r="S50" s="1228"/>
      <c r="T50" s="1228"/>
      <c r="U50" s="1228"/>
      <c r="V50" s="1228"/>
      <c r="W50" s="1228"/>
      <c r="X50" s="1228"/>
      <c r="Y50" s="56"/>
    </row>
    <row r="51" spans="1:25" ht="15" hidden="1">
      <c r="A51" s="40"/>
      <c r="B51" s="75"/>
      <c r="C51" s="74"/>
      <c r="D51" s="58"/>
      <c r="E51" s="1228"/>
      <c r="F51" s="1228"/>
      <c r="G51" s="1228"/>
      <c r="H51" s="1228"/>
      <c r="I51" s="1228"/>
      <c r="J51" s="1228"/>
      <c r="K51" s="1228"/>
      <c r="L51" s="1228"/>
      <c r="M51" s="1228"/>
      <c r="N51" s="1228"/>
      <c r="O51" s="1228"/>
      <c r="P51" s="1228"/>
      <c r="Q51" s="1228"/>
      <c r="R51" s="1228"/>
      <c r="S51" s="1228"/>
      <c r="T51" s="1228"/>
      <c r="U51" s="1228"/>
      <c r="V51" s="1228"/>
      <c r="W51" s="1228"/>
      <c r="X51" s="1228"/>
      <c r="Y51" s="56"/>
    </row>
    <row r="52" spans="1:25" ht="15" hidden="1">
      <c r="A52" s="40"/>
      <c r="B52" s="75"/>
      <c r="C52" s="74"/>
      <c r="D52" s="58"/>
      <c r="E52" s="1228"/>
      <c r="F52" s="1228"/>
      <c r="G52" s="1228"/>
      <c r="H52" s="1228"/>
      <c r="I52" s="1228"/>
      <c r="J52" s="1228"/>
      <c r="K52" s="1228"/>
      <c r="L52" s="1228"/>
      <c r="M52" s="1228"/>
      <c r="N52" s="1228"/>
      <c r="O52" s="1228"/>
      <c r="P52" s="1228"/>
      <c r="Q52" s="1228"/>
      <c r="R52" s="1228"/>
      <c r="S52" s="1228"/>
      <c r="T52" s="1228"/>
      <c r="U52" s="1228"/>
      <c r="V52" s="1228"/>
      <c r="W52" s="1228"/>
      <c r="X52" s="1228"/>
      <c r="Y52" s="56"/>
    </row>
    <row r="53" spans="1:25" ht="15" hidden="1">
      <c r="A53" s="40"/>
      <c r="B53" s="75"/>
      <c r="C53" s="74"/>
      <c r="D53" s="58"/>
      <c r="E53" s="1228"/>
      <c r="F53" s="1228"/>
      <c r="G53" s="1228"/>
      <c r="H53" s="1228"/>
      <c r="I53" s="1228"/>
      <c r="J53" s="1228"/>
      <c r="K53" s="1228"/>
      <c r="L53" s="1228"/>
      <c r="M53" s="1228"/>
      <c r="N53" s="1228"/>
      <c r="O53" s="1228"/>
      <c r="P53" s="1228"/>
      <c r="Q53" s="1228"/>
      <c r="R53" s="1228"/>
      <c r="S53" s="1228"/>
      <c r="T53" s="1228"/>
      <c r="U53" s="1228"/>
      <c r="V53" s="1228"/>
      <c r="W53" s="1228"/>
      <c r="X53" s="1228"/>
      <c r="Y53" s="56"/>
    </row>
    <row r="54" spans="1:25" ht="15" hidden="1">
      <c r="A54" s="40"/>
      <c r="B54" s="75"/>
      <c r="C54" s="74"/>
      <c r="D54" s="58"/>
      <c r="E54" s="1228"/>
      <c r="F54" s="1228"/>
      <c r="G54" s="1228"/>
      <c r="H54" s="1228"/>
      <c r="I54" s="1228"/>
      <c r="J54" s="1228"/>
      <c r="K54" s="1228"/>
      <c r="L54" s="1228"/>
      <c r="M54" s="1228"/>
      <c r="N54" s="1228"/>
      <c r="O54" s="1228"/>
      <c r="P54" s="1228"/>
      <c r="Q54" s="1228"/>
      <c r="R54" s="1228"/>
      <c r="S54" s="1228"/>
      <c r="T54" s="1228"/>
      <c r="U54" s="1228"/>
      <c r="V54" s="1228"/>
      <c r="W54" s="1228"/>
      <c r="X54" s="1228"/>
      <c r="Y54" s="56"/>
    </row>
    <row r="55" spans="1:25" ht="15" hidden="1">
      <c r="A55" s="40"/>
      <c r="B55" s="75"/>
      <c r="C55" s="74"/>
      <c r="D55" s="58"/>
      <c r="E55" s="1228"/>
      <c r="F55" s="1228"/>
      <c r="G55" s="1228"/>
      <c r="H55" s="1228"/>
      <c r="I55" s="1228"/>
      <c r="J55" s="1228"/>
      <c r="K55" s="1228"/>
      <c r="L55" s="1228"/>
      <c r="M55" s="1228"/>
      <c r="N55" s="1228"/>
      <c r="O55" s="1228"/>
      <c r="P55" s="1228"/>
      <c r="Q55" s="1228"/>
      <c r="R55" s="1228"/>
      <c r="S55" s="1228"/>
      <c r="T55" s="1228"/>
      <c r="U55" s="1228"/>
      <c r="V55" s="1228"/>
      <c r="W55" s="1228"/>
      <c r="X55" s="1228"/>
      <c r="Y55" s="56"/>
    </row>
    <row r="56" spans="1:25" ht="25.5" hidden="1" customHeight="1">
      <c r="A56" s="40"/>
      <c r="B56" s="75"/>
      <c r="C56" s="74"/>
      <c r="D56" s="63"/>
      <c r="E56" s="1228"/>
      <c r="F56" s="1228"/>
      <c r="G56" s="1228"/>
      <c r="H56" s="1228"/>
      <c r="I56" s="1228"/>
      <c r="J56" s="1228"/>
      <c r="K56" s="1228"/>
      <c r="L56" s="1228"/>
      <c r="M56" s="1228"/>
      <c r="N56" s="1228"/>
      <c r="O56" s="1228"/>
      <c r="P56" s="1228"/>
      <c r="Q56" s="1228"/>
      <c r="R56" s="1228"/>
      <c r="S56" s="1228"/>
      <c r="T56" s="1228"/>
      <c r="U56" s="1228"/>
      <c r="V56" s="1228"/>
      <c r="W56" s="1228"/>
      <c r="X56" s="1228"/>
      <c r="Y56" s="56"/>
    </row>
    <row r="57" spans="1:25" ht="15" hidden="1">
      <c r="A57" s="40"/>
      <c r="B57" s="75"/>
      <c r="C57" s="74"/>
      <c r="D57" s="63"/>
      <c r="E57" s="1228"/>
      <c r="F57" s="1228"/>
      <c r="G57" s="1228"/>
      <c r="H57" s="1228"/>
      <c r="I57" s="1228"/>
      <c r="J57" s="1228"/>
      <c r="K57" s="1228"/>
      <c r="L57" s="1228"/>
      <c r="M57" s="1228"/>
      <c r="N57" s="1228"/>
      <c r="O57" s="1228"/>
      <c r="P57" s="1228"/>
      <c r="Q57" s="1228"/>
      <c r="R57" s="1228"/>
      <c r="S57" s="1228"/>
      <c r="T57" s="1228"/>
      <c r="U57" s="1228"/>
      <c r="V57" s="1228"/>
      <c r="W57" s="1228"/>
      <c r="X57" s="1228"/>
      <c r="Y57" s="56"/>
    </row>
    <row r="58" spans="1:25" ht="15" hidden="1" customHeight="1">
      <c r="A58" s="40"/>
      <c r="B58" s="75"/>
      <c r="C58" s="74"/>
      <c r="D58" s="58"/>
      <c r="E58" s="1214" t="s">
        <v>393</v>
      </c>
      <c r="F58" s="1214"/>
      <c r="G58" s="1214"/>
      <c r="H58" s="1214"/>
      <c r="I58" s="1214"/>
      <c r="J58" s="1214"/>
      <c r="K58" s="1214"/>
      <c r="L58" s="1214"/>
      <c r="M58" s="1214"/>
      <c r="N58" s="1214"/>
      <c r="O58" s="1214"/>
      <c r="P58" s="1214"/>
      <c r="Q58" s="1214"/>
      <c r="R58" s="1214"/>
      <c r="S58" s="1214"/>
      <c r="T58" s="1214"/>
      <c r="U58" s="1214"/>
      <c r="V58" s="223"/>
      <c r="W58" s="223"/>
      <c r="X58" s="223"/>
      <c r="Y58" s="56"/>
    </row>
    <row r="59" spans="1:25" ht="15" hidden="1" customHeight="1">
      <c r="A59" s="40"/>
      <c r="B59" s="75"/>
      <c r="C59" s="74"/>
      <c r="D59" s="58"/>
      <c r="E59" s="1229"/>
      <c r="F59" s="1229"/>
      <c r="G59" s="1229"/>
      <c r="H59" s="1222"/>
      <c r="I59" s="1223"/>
      <c r="J59" s="1223"/>
      <c r="K59" s="1223"/>
      <c r="L59" s="1223"/>
      <c r="M59" s="1223"/>
      <c r="N59" s="1223"/>
      <c r="O59" s="1223"/>
      <c r="P59" s="1223"/>
      <c r="Q59" s="1223"/>
      <c r="R59" s="1223"/>
      <c r="S59" s="1223"/>
      <c r="T59" s="1223"/>
      <c r="U59" s="1223"/>
      <c r="V59" s="1223"/>
      <c r="W59" s="1223"/>
      <c r="X59" s="1223"/>
      <c r="Y59" s="56"/>
    </row>
    <row r="60" spans="1:25" ht="15" hidden="1" customHeight="1">
      <c r="A60" s="40"/>
      <c r="B60" s="75"/>
      <c r="C60" s="74"/>
      <c r="D60" s="58"/>
      <c r="E60" s="1225"/>
      <c r="F60" s="1225"/>
      <c r="G60" s="1225"/>
      <c r="H60" s="1227"/>
      <c r="I60" s="1227"/>
      <c r="J60" s="1227"/>
      <c r="K60" s="1227"/>
      <c r="L60" s="1227"/>
      <c r="M60" s="1227"/>
      <c r="N60" s="1227"/>
      <c r="O60" s="1227"/>
      <c r="P60" s="1227"/>
      <c r="Q60" s="1227"/>
      <c r="R60" s="1227"/>
      <c r="S60" s="1227"/>
      <c r="T60" s="1227"/>
      <c r="U60" s="1227"/>
      <c r="V60" s="1227"/>
      <c r="W60" s="1227"/>
      <c r="X60" s="1227"/>
      <c r="Y60" s="56"/>
    </row>
    <row r="61" spans="1:25" ht="15" hidden="1">
      <c r="A61" s="40"/>
      <c r="B61" s="75"/>
      <c r="C61" s="74"/>
      <c r="D61" s="58"/>
      <c r="E61" s="67"/>
      <c r="F61" s="65"/>
      <c r="G61" s="66"/>
      <c r="H61" s="1227"/>
      <c r="I61" s="1227"/>
      <c r="J61" s="1227"/>
      <c r="K61" s="1227"/>
      <c r="L61" s="1227"/>
      <c r="M61" s="1227"/>
      <c r="N61" s="1227"/>
      <c r="O61" s="1227"/>
      <c r="P61" s="1227"/>
      <c r="Q61" s="1227"/>
      <c r="R61" s="1227"/>
      <c r="S61" s="1227"/>
      <c r="T61" s="1227"/>
      <c r="U61" s="1227"/>
      <c r="V61" s="1227"/>
      <c r="W61" s="1227"/>
      <c r="X61" s="1227"/>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14" t="s">
        <v>394</v>
      </c>
      <c r="F70" s="1214"/>
      <c r="G70" s="1214"/>
      <c r="H70" s="1214"/>
      <c r="I70" s="1214"/>
      <c r="J70" s="1214"/>
      <c r="K70" s="1214"/>
      <c r="L70" s="1214"/>
      <c r="M70" s="1214"/>
      <c r="N70" s="1214"/>
      <c r="O70" s="1214"/>
      <c r="P70" s="1214"/>
      <c r="Q70" s="1214"/>
      <c r="R70" s="1214"/>
      <c r="S70" s="1214"/>
      <c r="T70" s="1214"/>
      <c r="U70" s="418"/>
      <c r="V70" s="418"/>
      <c r="W70" s="418"/>
      <c r="X70" s="418"/>
      <c r="Y70" s="56"/>
    </row>
    <row r="71" spans="1:25" ht="15" hidden="1">
      <c r="A71" s="40"/>
      <c r="B71" s="75"/>
      <c r="C71" s="74"/>
      <c r="D71" s="58"/>
      <c r="E71" s="1214" t="s">
        <v>563</v>
      </c>
      <c r="F71" s="1214"/>
      <c r="G71" s="1214"/>
      <c r="H71" s="1214"/>
      <c r="I71" s="1214"/>
      <c r="J71" s="1214"/>
      <c r="K71" s="1214"/>
      <c r="L71" s="1214"/>
      <c r="M71" s="1214"/>
      <c r="N71" s="1214"/>
      <c r="O71" s="1214"/>
      <c r="P71" s="1214"/>
      <c r="Q71" s="1214"/>
      <c r="R71" s="1214"/>
      <c r="S71" s="1214"/>
      <c r="T71" s="1214"/>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14" t="s">
        <v>393</v>
      </c>
      <c r="F81" s="1214"/>
      <c r="G81" s="1214"/>
      <c r="H81" s="1214"/>
      <c r="I81" s="1214"/>
      <c r="J81" s="1214"/>
      <c r="K81" s="1214"/>
      <c r="L81" s="1214"/>
      <c r="M81" s="1214"/>
      <c r="N81" s="1214"/>
      <c r="O81" s="1214"/>
      <c r="P81" s="1214"/>
      <c r="Q81" s="1214"/>
      <c r="R81" s="1214"/>
      <c r="S81" s="1214"/>
      <c r="T81" s="1214"/>
      <c r="U81" s="1214"/>
      <c r="V81" s="223"/>
      <c r="W81" s="223"/>
      <c r="X81" s="223"/>
      <c r="Y81" s="56"/>
    </row>
    <row r="82" spans="1:25" ht="15" hidden="1" customHeight="1">
      <c r="A82" s="40"/>
      <c r="B82" s="75"/>
      <c r="C82" s="74"/>
      <c r="D82" s="58"/>
      <c r="E82" s="1225"/>
      <c r="F82" s="1225"/>
      <c r="G82" s="1225"/>
      <c r="H82" s="1222"/>
      <c r="I82" s="1223"/>
      <c r="J82" s="1223"/>
      <c r="K82" s="1223"/>
      <c r="L82" s="1223"/>
      <c r="M82" s="1223"/>
      <c r="N82" s="1223"/>
      <c r="O82" s="1223"/>
      <c r="P82" s="1223"/>
      <c r="Q82" s="1223"/>
      <c r="R82" s="1223"/>
      <c r="S82" s="1223"/>
      <c r="T82" s="1223"/>
      <c r="U82" s="1223"/>
      <c r="V82" s="1223"/>
      <c r="W82" s="1223"/>
      <c r="X82" s="1223"/>
      <c r="Y82" s="56"/>
    </row>
    <row r="83" spans="1:25" ht="15" hidden="1" customHeight="1">
      <c r="A83" s="40"/>
      <c r="B83" s="75"/>
      <c r="C83" s="74"/>
      <c r="D83" s="58"/>
      <c r="Y83" s="56"/>
    </row>
    <row r="84" spans="1:25" ht="15" hidden="1" customHeight="1">
      <c r="A84" s="40"/>
      <c r="B84" s="75"/>
      <c r="C84" s="74"/>
      <c r="D84" s="58"/>
      <c r="E84" s="67"/>
      <c r="F84" s="65"/>
      <c r="G84" s="66"/>
      <c r="H84" s="1227"/>
      <c r="I84" s="1227"/>
      <c r="J84" s="1227"/>
      <c r="K84" s="1227"/>
      <c r="L84" s="1227"/>
      <c r="M84" s="1227"/>
      <c r="N84" s="1227"/>
      <c r="O84" s="1227"/>
      <c r="P84" s="1227"/>
      <c r="Q84" s="1227"/>
      <c r="R84" s="1227"/>
      <c r="S84" s="1227"/>
      <c r="T84" s="1227"/>
      <c r="U84" s="1227"/>
      <c r="V84" s="1227"/>
      <c r="W84" s="1227"/>
      <c r="X84" s="1227"/>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26" t="s">
        <v>234</v>
      </c>
      <c r="F98" s="1226"/>
      <c r="G98" s="1226"/>
      <c r="H98" s="1226"/>
      <c r="I98" s="1226"/>
      <c r="J98" s="1226"/>
      <c r="K98" s="1226"/>
      <c r="L98" s="1226"/>
      <c r="M98" s="1226"/>
      <c r="N98" s="1226"/>
      <c r="O98" s="1226"/>
      <c r="P98" s="1226"/>
      <c r="Q98" s="1226"/>
      <c r="R98" s="1226"/>
      <c r="S98" s="1226"/>
      <c r="T98" s="1226"/>
      <c r="U98" s="1226"/>
      <c r="V98" s="1226"/>
      <c r="W98" s="1226"/>
      <c r="X98" s="1226"/>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24" t="s">
        <v>233</v>
      </c>
      <c r="G100" s="1224"/>
      <c r="H100" s="1224"/>
      <c r="I100" s="1224"/>
      <c r="J100" s="1224"/>
      <c r="K100" s="1224"/>
      <c r="L100" s="1224"/>
      <c r="M100" s="1224"/>
      <c r="N100" s="1224"/>
      <c r="O100" s="1224"/>
      <c r="P100" s="1224"/>
      <c r="Q100" s="1224"/>
      <c r="R100" s="1224"/>
      <c r="S100" s="1224"/>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24" t="s">
        <v>232</v>
      </c>
      <c r="G102" s="1224"/>
      <c r="H102" s="1224"/>
      <c r="I102" s="1224"/>
      <c r="J102" s="1224"/>
      <c r="K102" s="1224"/>
      <c r="L102" s="1224"/>
      <c r="M102" s="1224"/>
      <c r="N102" s="1224"/>
      <c r="O102" s="1224"/>
      <c r="P102" s="1224"/>
      <c r="Q102" s="1224"/>
      <c r="R102" s="1224"/>
      <c r="S102" s="1224"/>
      <c r="T102" s="1224"/>
      <c r="U102" s="1224"/>
      <c r="V102" s="1224"/>
      <c r="W102" s="1224"/>
      <c r="X102" s="1224"/>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22" t="s">
        <v>731</v>
      </c>
      <c r="M5" s="1322"/>
      <c r="N5" s="1322"/>
      <c r="O5" s="1322"/>
      <c r="P5" s="1322"/>
      <c r="Q5" s="1322"/>
      <c r="R5" s="1322"/>
      <c r="S5" s="1322"/>
      <c r="T5" s="1322"/>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0"/>
      <c r="M7" s="1046"/>
      <c r="O7" s="1298"/>
      <c r="P7" s="1298"/>
      <c r="Q7" s="1298"/>
      <c r="R7" s="1298"/>
      <c r="S7" s="1298"/>
      <c r="T7" s="1298"/>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28.04.2023</v>
      </c>
      <c r="P8" s="1299"/>
      <c r="Q8" s="1299"/>
      <c r="R8" s="1299"/>
      <c r="S8" s="1299"/>
      <c r="T8" s="1299"/>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01-02/438; 01-02/440; 01-02/439; 01-02/441; 01-02/442</v>
      </c>
      <c r="P9" s="1299"/>
      <c r="Q9" s="1299"/>
      <c r="R9" s="1299"/>
      <c r="S9" s="1299"/>
      <c r="T9" s="1299"/>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0"/>
      <c r="M10" s="1046"/>
      <c r="O10" s="1298"/>
      <c r="P10" s="1298"/>
      <c r="Q10" s="1298"/>
      <c r="R10" s="1298"/>
      <c r="S10" s="1298"/>
      <c r="T10" s="1298"/>
      <c r="U10" s="780"/>
      <c r="V10" s="780"/>
      <c r="X10" s="1121"/>
      <c r="Y10" s="1121"/>
      <c r="Z10" s="1121"/>
      <c r="AA10" s="1121"/>
      <c r="AB10" s="1121"/>
    </row>
    <row r="11" spans="1:35" s="539" customFormat="1" ht="11.25" hidden="1" customHeight="1">
      <c r="A11" s="559"/>
      <c r="B11" s="559"/>
      <c r="C11" s="559"/>
      <c r="D11" s="559"/>
      <c r="E11" s="559"/>
      <c r="F11" s="559"/>
      <c r="G11" s="559"/>
      <c r="H11" s="559"/>
      <c r="L11" s="1323"/>
      <c r="M11" s="1323"/>
      <c r="N11" s="536"/>
      <c r="O11" s="1344"/>
      <c r="P11" s="1344"/>
      <c r="Q11" s="1344"/>
      <c r="R11" s="1344"/>
      <c r="S11" s="1344"/>
      <c r="T11" s="1344"/>
      <c r="U11" s="557" t="s">
        <v>371</v>
      </c>
      <c r="X11" s="559"/>
      <c r="Y11" s="559"/>
      <c r="Z11" s="559"/>
      <c r="AA11" s="559"/>
      <c r="AB11" s="559"/>
      <c r="AC11" s="559"/>
      <c r="AD11" s="559"/>
      <c r="AE11" s="559"/>
      <c r="AF11" s="559"/>
      <c r="AG11" s="559"/>
      <c r="AH11" s="559"/>
      <c r="AI11" s="559"/>
    </row>
    <row r="12" spans="1:35">
      <c r="J12" s="499"/>
      <c r="K12" s="499"/>
      <c r="L12" s="494"/>
      <c r="M12" s="494"/>
      <c r="N12" s="494"/>
      <c r="O12" s="1345"/>
      <c r="P12" s="1345"/>
      <c r="Q12" s="1345"/>
      <c r="R12" s="1345"/>
      <c r="S12" s="1345"/>
      <c r="T12" s="1345"/>
      <c r="U12" s="1345"/>
    </row>
    <row r="13" spans="1:35" ht="14.25" customHeight="1">
      <c r="J13" s="499"/>
      <c r="K13" s="499"/>
      <c r="L13" s="1237" t="s">
        <v>445</v>
      </c>
      <c r="M13" s="1237"/>
      <c r="N13" s="1237"/>
      <c r="O13" s="1237"/>
      <c r="P13" s="1237"/>
      <c r="Q13" s="1237"/>
      <c r="R13" s="1237"/>
      <c r="S13" s="1237"/>
      <c r="T13" s="1237"/>
      <c r="U13" s="1237"/>
      <c r="V13" s="1237"/>
      <c r="W13" s="1237" t="s">
        <v>446</v>
      </c>
    </row>
    <row r="14" spans="1:35" ht="14.25" customHeight="1">
      <c r="J14" s="499"/>
      <c r="K14" s="499"/>
      <c r="L14" s="1306" t="s">
        <v>91</v>
      </c>
      <c r="M14" s="1306" t="s">
        <v>601</v>
      </c>
      <c r="N14" s="491"/>
      <c r="O14" s="1307" t="s">
        <v>603</v>
      </c>
      <c r="P14" s="1308"/>
      <c r="Q14" s="1308"/>
      <c r="R14" s="1308"/>
      <c r="S14" s="1308"/>
      <c r="T14" s="1309"/>
      <c r="U14" s="1317" t="s">
        <v>339</v>
      </c>
      <c r="V14" s="1303" t="s">
        <v>274</v>
      </c>
      <c r="W14" s="1237"/>
    </row>
    <row r="15" spans="1:35" ht="14.25" customHeight="1">
      <c r="J15" s="499"/>
      <c r="K15" s="499"/>
      <c r="L15" s="1306"/>
      <c r="M15" s="1306"/>
      <c r="N15" s="491"/>
      <c r="O15" s="1312" t="s">
        <v>589</v>
      </c>
      <c r="P15" s="1310"/>
      <c r="Q15" s="1311"/>
      <c r="R15" s="1315" t="s">
        <v>614</v>
      </c>
      <c r="S15" s="1315"/>
      <c r="T15" s="1316"/>
      <c r="U15" s="1318"/>
      <c r="V15" s="1304"/>
      <c r="W15" s="1237"/>
    </row>
    <row r="16" spans="1:35" ht="30" customHeight="1">
      <c r="J16" s="499"/>
      <c r="K16" s="499"/>
      <c r="L16" s="1306"/>
      <c r="M16" s="1306"/>
      <c r="N16" s="490"/>
      <c r="O16" s="1313"/>
      <c r="P16" s="505"/>
      <c r="Q16" s="505"/>
      <c r="R16" s="506" t="s">
        <v>273</v>
      </c>
      <c r="S16" s="1301" t="s">
        <v>272</v>
      </c>
      <c r="T16" s="1302"/>
      <c r="U16" s="1319"/>
      <c r="V16" s="1305"/>
      <c r="W16" s="1237"/>
    </row>
    <row r="17" spans="1:36">
      <c r="J17" s="499"/>
      <c r="K17" s="538">
        <v>1</v>
      </c>
      <c r="L17" s="616" t="s">
        <v>92</v>
      </c>
      <c r="M17" s="616" t="s">
        <v>48</v>
      </c>
      <c r="N17" s="636" t="s">
        <v>48</v>
      </c>
      <c r="O17" s="617">
        <f ca="1">OFFSET(O17,0,-1)+1</f>
        <v>3</v>
      </c>
      <c r="P17" s="618">
        <f ca="1">OFFSET(P17,0,-1)</f>
        <v>3</v>
      </c>
      <c r="Q17" s="618">
        <f ca="1">OFFSET(Q17,0,-1)</f>
        <v>3</v>
      </c>
      <c r="R17" s="617">
        <f ca="1">OFFSET(R17,0,-1)+1</f>
        <v>4</v>
      </c>
      <c r="S17" s="1324">
        <f ca="1">OFFSET(S17,0,-1)+1</f>
        <v>5</v>
      </c>
      <c r="T17" s="1324"/>
      <c r="U17" s="617">
        <f ca="1">OFFSET(U17,0,-2)+1</f>
        <v>6</v>
      </c>
      <c r="V17" s="618">
        <f ca="1">OFFSET(V17,0,-1)</f>
        <v>6</v>
      </c>
      <c r="W17" s="617">
        <f ca="1">OFFSET(W17,0,-1)+1</f>
        <v>7</v>
      </c>
    </row>
    <row r="18" spans="1:36" ht="22.5">
      <c r="A18" s="1325">
        <v>1</v>
      </c>
      <c r="B18" s="867"/>
      <c r="C18" s="867"/>
      <c r="D18" s="867"/>
      <c r="E18" s="868"/>
      <c r="F18" s="869"/>
      <c r="G18" s="867"/>
      <c r="H18" s="867"/>
      <c r="I18" s="870"/>
      <c r="J18" s="865"/>
      <c r="K18" s="874">
        <v>1</v>
      </c>
      <c r="L18" s="562">
        <f>mergeValue(A18)</f>
        <v>1</v>
      </c>
      <c r="M18" s="610" t="s">
        <v>19</v>
      </c>
      <c r="N18" s="549"/>
      <c r="O18" s="1341"/>
      <c r="P18" s="1341"/>
      <c r="Q18" s="1341"/>
      <c r="R18" s="1341"/>
      <c r="S18" s="1341"/>
      <c r="T18" s="1341"/>
      <c r="U18" s="1341"/>
      <c r="V18" s="1341"/>
      <c r="W18" s="599" t="s">
        <v>717</v>
      </c>
    </row>
    <row r="19" spans="1:36" ht="22.5">
      <c r="A19" s="1325"/>
      <c r="B19" s="1325">
        <v>1</v>
      </c>
      <c r="C19" s="867"/>
      <c r="D19" s="867"/>
      <c r="E19" s="869"/>
      <c r="F19" s="869"/>
      <c r="G19" s="867"/>
      <c r="H19" s="867"/>
      <c r="I19" s="864"/>
      <c r="J19" s="863"/>
      <c r="K19" s="874">
        <v>1</v>
      </c>
      <c r="L19" s="562" t="str">
        <f>mergeValue(A19) &amp;"."&amp; mergeValue(B19)</f>
        <v>1.1</v>
      </c>
      <c r="M19" s="516" t="s">
        <v>15</v>
      </c>
      <c r="N19" s="549"/>
      <c r="O19" s="1341"/>
      <c r="P19" s="1341"/>
      <c r="Q19" s="1341"/>
      <c r="R19" s="1341"/>
      <c r="S19" s="1341"/>
      <c r="T19" s="1341"/>
      <c r="U19" s="1341"/>
      <c r="V19" s="1341"/>
      <c r="W19" s="599" t="s">
        <v>459</v>
      </c>
    </row>
    <row r="20" spans="1:36" ht="22.5">
      <c r="A20" s="1325"/>
      <c r="B20" s="1325"/>
      <c r="C20" s="1325">
        <v>1</v>
      </c>
      <c r="D20" s="867"/>
      <c r="E20" s="869"/>
      <c r="F20" s="869"/>
      <c r="G20" s="867"/>
      <c r="H20" s="867"/>
      <c r="I20" s="871"/>
      <c r="J20" s="863"/>
      <c r="K20" s="874">
        <v>1</v>
      </c>
      <c r="L20" s="562" t="str">
        <f>mergeValue(A20) &amp;"."&amp; mergeValue(B20)&amp;"."&amp; mergeValue(C20)</f>
        <v>1.1.1</v>
      </c>
      <c r="M20" s="517" t="s">
        <v>7</v>
      </c>
      <c r="N20" s="549"/>
      <c r="O20" s="1341"/>
      <c r="P20" s="1341"/>
      <c r="Q20" s="1341"/>
      <c r="R20" s="1341"/>
      <c r="S20" s="1341"/>
      <c r="T20" s="1341"/>
      <c r="U20" s="1341"/>
      <c r="V20" s="1341"/>
      <c r="W20" s="599" t="s">
        <v>599</v>
      </c>
    </row>
    <row r="21" spans="1:36" ht="22.5">
      <c r="A21" s="1325"/>
      <c r="B21" s="1325"/>
      <c r="C21" s="1325"/>
      <c r="D21" s="1325">
        <v>1</v>
      </c>
      <c r="E21" s="869"/>
      <c r="F21" s="869"/>
      <c r="G21" s="867"/>
      <c r="H21" s="867"/>
      <c r="I21" s="1325">
        <v>1</v>
      </c>
      <c r="J21" s="863"/>
      <c r="K21" s="874">
        <v>1</v>
      </c>
      <c r="L21" s="562" t="str">
        <f>mergeValue(A21) &amp;"."&amp; mergeValue(B21)&amp;"."&amp; mergeValue(C21)&amp;"."&amp; mergeValue(D21)</f>
        <v>1.1.1.1</v>
      </c>
      <c r="M21" s="518" t="s">
        <v>21</v>
      </c>
      <c r="N21" s="549"/>
      <c r="O21" s="1341"/>
      <c r="P21" s="1341"/>
      <c r="Q21" s="1341"/>
      <c r="R21" s="1341"/>
      <c r="S21" s="1341"/>
      <c r="T21" s="1341"/>
      <c r="U21" s="1341"/>
      <c r="V21" s="1341"/>
      <c r="W21" s="599" t="s">
        <v>600</v>
      </c>
    </row>
    <row r="22" spans="1:36" ht="11.25" hidden="1" customHeight="1">
      <c r="A22" s="1325"/>
      <c r="B22" s="1325"/>
      <c r="C22" s="1325"/>
      <c r="D22" s="1325"/>
      <c r="E22" s="1325">
        <v>1</v>
      </c>
      <c r="F22" s="869"/>
      <c r="G22" s="867"/>
      <c r="H22" s="867"/>
      <c r="I22" s="1325"/>
      <c r="J22" s="869"/>
      <c r="K22" s="874">
        <v>1</v>
      </c>
      <c r="L22" s="562"/>
      <c r="M22" s="524"/>
      <c r="N22" s="550"/>
      <c r="O22" s="600"/>
      <c r="P22" s="600"/>
      <c r="Q22" s="600"/>
      <c r="R22" s="600"/>
      <c r="S22" s="600"/>
      <c r="T22" s="600"/>
      <c r="U22" s="562"/>
      <c r="V22" s="477"/>
      <c r="W22" s="529"/>
    </row>
    <row r="23" spans="1:36" ht="33.75">
      <c r="A23" s="1325"/>
      <c r="B23" s="1325"/>
      <c r="C23" s="1325"/>
      <c r="D23" s="1325"/>
      <c r="E23" s="1325"/>
      <c r="F23" s="1325">
        <v>1</v>
      </c>
      <c r="G23" s="867"/>
      <c r="H23" s="867"/>
      <c r="I23" s="1325"/>
      <c r="J23" s="1332"/>
      <c r="K23" s="874">
        <v>1</v>
      </c>
      <c r="L23" s="562" t="str">
        <f>mergeValue(A23) &amp;"."&amp; mergeValue(B23)&amp;"."&amp; mergeValue(C23)&amp;"."&amp; mergeValue(D23)&amp;"."&amp;  mergeValue(F23)</f>
        <v>1.1.1.1.1</v>
      </c>
      <c r="M23" s="524" t="s">
        <v>9</v>
      </c>
      <c r="N23" s="550"/>
      <c r="O23" s="1327"/>
      <c r="P23" s="1327"/>
      <c r="Q23" s="1327"/>
      <c r="R23" s="1327"/>
      <c r="S23" s="1327"/>
      <c r="T23" s="1327"/>
      <c r="U23" s="1327"/>
      <c r="V23" s="1327"/>
      <c r="W23" s="599" t="s">
        <v>719</v>
      </c>
      <c r="Y23" s="558" t="str">
        <f>strCheckUnique(Z23:Z26)</f>
        <v/>
      </c>
      <c r="AA23" s="558"/>
    </row>
    <row r="24" spans="1:36" ht="99" customHeight="1">
      <c r="A24" s="1325"/>
      <c r="B24" s="1325"/>
      <c r="C24" s="1325"/>
      <c r="D24" s="1325"/>
      <c r="E24" s="1325"/>
      <c r="F24" s="1325"/>
      <c r="G24" s="867">
        <v>1</v>
      </c>
      <c r="H24" s="867"/>
      <c r="I24" s="1325"/>
      <c r="J24" s="1332"/>
      <c r="K24" s="866"/>
      <c r="L24" s="562" t="str">
        <f>mergeValue(A24) &amp;"."&amp; mergeValue(B24)&amp;"."&amp; mergeValue(C24)&amp;"."&amp; mergeValue(D24)&amp;"."&amp;  mergeValue(F24)&amp;"."&amp;  mergeValue(G24)</f>
        <v>1.1.1.1.1.1</v>
      </c>
      <c r="M24" s="1088"/>
      <c r="N24" s="555"/>
      <c r="O24" s="532"/>
      <c r="P24" s="532"/>
      <c r="Q24" s="532"/>
      <c r="R24" s="1331"/>
      <c r="S24" s="1321" t="s">
        <v>83</v>
      </c>
      <c r="T24" s="1331"/>
      <c r="U24" s="1321" t="s">
        <v>84</v>
      </c>
      <c r="V24" s="507"/>
      <c r="W24" s="1295" t="s">
        <v>732</v>
      </c>
      <c r="X24" s="554" t="str">
        <f>strCheckDate(O25:V25)</f>
        <v/>
      </c>
      <c r="Y24" s="558"/>
      <c r="Z24" s="558" t="str">
        <f>IF(M24="","",M24 )</f>
        <v/>
      </c>
      <c r="AA24" s="558"/>
      <c r="AB24" s="558"/>
      <c r="AC24" s="558"/>
    </row>
    <row r="25" spans="1:36" ht="11.25" hidden="1">
      <c r="A25" s="1325"/>
      <c r="B25" s="1325"/>
      <c r="C25" s="1325"/>
      <c r="D25" s="1325"/>
      <c r="E25" s="1325"/>
      <c r="F25" s="1325"/>
      <c r="G25" s="867"/>
      <c r="H25" s="867"/>
      <c r="I25" s="1325"/>
      <c r="J25" s="1332"/>
      <c r="K25" s="874">
        <v>1</v>
      </c>
      <c r="L25" s="569"/>
      <c r="M25" s="615"/>
      <c r="N25" s="555"/>
      <c r="O25" s="532"/>
      <c r="P25" s="532"/>
      <c r="Q25" s="553" t="str">
        <f>R24 &amp; "-" &amp; T24</f>
        <v>-</v>
      </c>
      <c r="R25" s="1331"/>
      <c r="S25" s="1321"/>
      <c r="T25" s="1331"/>
      <c r="U25" s="1321"/>
      <c r="V25" s="507"/>
      <c r="W25" s="1296"/>
      <c r="Y25" s="558"/>
      <c r="Z25" s="558"/>
      <c r="AA25" s="558"/>
      <c r="AB25" s="558"/>
      <c r="AC25" s="558"/>
    </row>
    <row r="26" spans="1:36" s="492" customFormat="1" ht="15" customHeight="1">
      <c r="A26" s="1325"/>
      <c r="B26" s="1325"/>
      <c r="C26" s="1325"/>
      <c r="D26" s="1325"/>
      <c r="E26" s="1325"/>
      <c r="F26" s="1325"/>
      <c r="G26" s="867"/>
      <c r="H26" s="867"/>
      <c r="I26" s="1325"/>
      <c r="J26" s="1332"/>
      <c r="K26" s="874">
        <v>1</v>
      </c>
      <c r="L26" s="508"/>
      <c r="M26" s="526" t="s">
        <v>24</v>
      </c>
      <c r="N26" s="521"/>
      <c r="O26" s="515"/>
      <c r="P26" s="515"/>
      <c r="Q26" s="515"/>
      <c r="R26" s="542"/>
      <c r="S26" s="534"/>
      <c r="T26" s="533"/>
      <c r="U26" s="521"/>
      <c r="V26" s="530"/>
      <c r="W26" s="1297"/>
      <c r="X26" s="556"/>
      <c r="Y26" s="556"/>
      <c r="Z26" s="556"/>
      <c r="AA26" s="556"/>
      <c r="AB26" s="556"/>
      <c r="AC26" s="556"/>
      <c r="AD26" s="556"/>
      <c r="AE26" s="556"/>
      <c r="AF26" s="556"/>
      <c r="AG26" s="556"/>
      <c r="AH26" s="556"/>
      <c r="AI26" s="556"/>
    </row>
    <row r="27" spans="1:36" s="492" customFormat="1" ht="15" customHeight="1">
      <c r="A27" s="1325"/>
      <c r="B27" s="1325"/>
      <c r="C27" s="1325"/>
      <c r="D27" s="1325"/>
      <c r="E27" s="1325"/>
      <c r="F27" s="869"/>
      <c r="G27" s="869"/>
      <c r="H27" s="867"/>
      <c r="I27" s="1325"/>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25"/>
      <c r="B28" s="1325"/>
      <c r="C28" s="1325"/>
      <c r="D28" s="1325"/>
      <c r="E28" s="869"/>
      <c r="F28" s="869"/>
      <c r="G28" s="869"/>
      <c r="H28" s="867"/>
      <c r="I28" s="1325"/>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325"/>
      <c r="B29" s="1325"/>
      <c r="C29" s="1325"/>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325"/>
      <c r="B30" s="1325"/>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325"/>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88" t="s">
        <v>733</v>
      </c>
      <c r="N34" s="1288"/>
      <c r="O34" s="1288"/>
      <c r="P34" s="1288"/>
      <c r="Q34" s="1288"/>
      <c r="R34" s="1288"/>
      <c r="S34" s="1288"/>
      <c r="T34" s="1288"/>
      <c r="U34" s="1288"/>
      <c r="V34" s="1288"/>
      <c r="W34" s="1288"/>
    </row>
  </sheetData>
  <sheetProtection password="FA9C" sheet="1" objects="1" scenarios="1" formatColumns="0" formatRows="0"/>
  <dataConsolidate/>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89" t="s">
        <v>470</v>
      </c>
      <c r="G2" s="1290"/>
      <c r="H2" s="1291"/>
      <c r="I2" s="609"/>
    </row>
    <row r="3" spans="1:20" ht="3" customHeight="1"/>
    <row r="4" spans="1:20" s="539" customFormat="1" ht="11.25">
      <c r="A4" s="559"/>
      <c r="B4" s="559"/>
      <c r="C4" s="559"/>
      <c r="D4" s="559"/>
      <c r="F4" s="1237" t="s">
        <v>445</v>
      </c>
      <c r="G4" s="1237"/>
      <c r="H4" s="1237"/>
      <c r="I4" s="129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9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03.05.2023</v>
      </c>
      <c r="I7" s="550" t="s">
        <v>472</v>
      </c>
      <c r="J7" s="584"/>
      <c r="K7" s="559"/>
      <c r="L7" s="559"/>
      <c r="M7" s="559"/>
      <c r="N7" s="559"/>
      <c r="O7" s="559"/>
      <c r="P7" s="559"/>
      <c r="Q7" s="559"/>
      <c r="R7" s="559"/>
      <c r="S7" s="559"/>
      <c r="T7" s="559"/>
    </row>
    <row r="8" spans="1:20" s="539" customFormat="1" ht="45">
      <c r="A8" s="1293">
        <v>1</v>
      </c>
      <c r="B8" s="559"/>
      <c r="C8" s="559"/>
      <c r="D8" s="559"/>
      <c r="F8" s="585" t="str">
        <f>"2." &amp;mergeValue(A8)</f>
        <v>2.1</v>
      </c>
      <c r="G8" s="601" t="s">
        <v>473</v>
      </c>
      <c r="H8" s="573"/>
      <c r="I8" s="550" t="s">
        <v>567</v>
      </c>
      <c r="J8" s="584"/>
      <c r="K8" s="559"/>
      <c r="L8" s="559"/>
      <c r="M8" s="559"/>
      <c r="N8" s="559"/>
      <c r="O8" s="559"/>
      <c r="P8" s="559"/>
      <c r="Q8" s="559"/>
      <c r="R8" s="559"/>
      <c r="S8" s="559"/>
      <c r="T8" s="559"/>
    </row>
    <row r="9" spans="1:20" s="539" customFormat="1" ht="22.5">
      <c r="A9" s="1293"/>
      <c r="B9" s="559"/>
      <c r="C9" s="559"/>
      <c r="D9" s="559"/>
      <c r="F9" s="585" t="str">
        <f>"3." &amp;mergeValue(A9)</f>
        <v>3.1</v>
      </c>
      <c r="G9" s="601" t="s">
        <v>474</v>
      </c>
      <c r="H9" s="573"/>
      <c r="I9" s="550" t="s">
        <v>565</v>
      </c>
      <c r="J9" s="584"/>
      <c r="K9" s="559"/>
      <c r="L9" s="559"/>
      <c r="M9" s="559"/>
      <c r="N9" s="559"/>
      <c r="O9" s="559"/>
      <c r="P9" s="559"/>
      <c r="Q9" s="559"/>
      <c r="R9" s="559"/>
      <c r="S9" s="559"/>
      <c r="T9" s="559"/>
    </row>
    <row r="10" spans="1:20" s="539" customFormat="1" ht="22.5">
      <c r="A10" s="1293"/>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93"/>
      <c r="B11" s="1293">
        <v>1</v>
      </c>
      <c r="C11" s="592"/>
      <c r="D11" s="592"/>
      <c r="F11" s="585" t="str">
        <f>"4."&amp;mergeValue(A11) &amp;"."&amp;mergeValue(B11)</f>
        <v>4.1.1</v>
      </c>
      <c r="G11" s="580" t="s">
        <v>569</v>
      </c>
      <c r="H11" s="573" t="str">
        <f>IF(region_name="","",region_name)</f>
        <v>Ханты-Мансийский автономный округ</v>
      </c>
      <c r="I11" s="550" t="s">
        <v>478</v>
      </c>
      <c r="J11" s="584"/>
      <c r="K11" s="559"/>
      <c r="L11" s="559"/>
      <c r="M11" s="559"/>
      <c r="N11" s="559"/>
      <c r="O11" s="559"/>
      <c r="P11" s="559"/>
      <c r="Q11" s="559"/>
      <c r="R11" s="559"/>
      <c r="S11" s="559"/>
      <c r="T11" s="559"/>
    </row>
    <row r="12" spans="1:20" s="539" customFormat="1" ht="22.5">
      <c r="A12" s="1293"/>
      <c r="B12" s="1293"/>
      <c r="C12" s="1293">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93"/>
      <c r="B13" s="1293"/>
      <c r="C13" s="1293"/>
      <c r="D13" s="592">
        <v>1</v>
      </c>
      <c r="F13" s="585" t="str">
        <f>"4."&amp;mergeValue(A13) &amp;"."&amp;mergeValue(B13)&amp;"."&amp;mergeValue(C13)&amp;"."&amp;mergeValue(D13)</f>
        <v>4.1.1.1.1</v>
      </c>
      <c r="G13" s="602" t="s">
        <v>477</v>
      </c>
      <c r="H13" s="573"/>
      <c r="I13" s="1294" t="s">
        <v>568</v>
      </c>
      <c r="J13" s="584"/>
      <c r="K13" s="559"/>
      <c r="L13" s="559"/>
      <c r="M13" s="559"/>
      <c r="N13" s="559"/>
      <c r="O13" s="559"/>
      <c r="P13" s="559"/>
      <c r="Q13" s="559"/>
      <c r="R13" s="559"/>
      <c r="S13" s="559"/>
      <c r="T13" s="559"/>
    </row>
    <row r="14" spans="1:20" s="539" customFormat="1" ht="18.75">
      <c r="A14" s="1293"/>
      <c r="B14" s="1293"/>
      <c r="C14" s="1293"/>
      <c r="D14" s="592"/>
      <c r="F14" s="588"/>
      <c r="G14" s="520" t="s">
        <v>4</v>
      </c>
      <c r="H14" s="593"/>
      <c r="I14" s="1294"/>
      <c r="J14" s="584"/>
      <c r="K14" s="559"/>
      <c r="L14" s="559"/>
      <c r="M14" s="559"/>
      <c r="N14" s="559"/>
      <c r="O14" s="559"/>
      <c r="P14" s="559"/>
      <c r="Q14" s="559"/>
      <c r="R14" s="559"/>
      <c r="S14" s="559"/>
      <c r="T14" s="559"/>
    </row>
    <row r="15" spans="1:20" s="539" customFormat="1" ht="18.75">
      <c r="A15" s="1293"/>
      <c r="B15" s="1293"/>
      <c r="C15" s="592"/>
      <c r="D15" s="592"/>
      <c r="F15" s="603"/>
      <c r="G15" s="546" t="s">
        <v>401</v>
      </c>
      <c r="H15" s="604"/>
      <c r="I15" s="605"/>
      <c r="J15" s="584"/>
      <c r="K15" s="559"/>
      <c r="L15" s="559"/>
      <c r="M15" s="559"/>
      <c r="N15" s="559"/>
      <c r="O15" s="559"/>
      <c r="P15" s="559"/>
      <c r="Q15" s="559"/>
      <c r="R15" s="559"/>
      <c r="S15" s="559"/>
      <c r="T15" s="559"/>
    </row>
    <row r="16" spans="1:20" s="539" customFormat="1" ht="18.75">
      <c r="A16" s="1293"/>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88" t="s">
        <v>570</v>
      </c>
      <c r="H19" s="128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22" t="s">
        <v>615</v>
      </c>
      <c r="M5" s="1322"/>
      <c r="N5" s="1322"/>
      <c r="O5" s="1322"/>
      <c r="P5" s="1322"/>
      <c r="Q5" s="1322"/>
      <c r="R5" s="1322"/>
      <c r="S5" s="1322"/>
      <c r="T5" s="1322"/>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0"/>
      <c r="M7" s="1046"/>
      <c r="O7" s="1298"/>
      <c r="P7" s="1298"/>
      <c r="Q7" s="1298"/>
      <c r="R7" s="1298"/>
      <c r="S7" s="1298"/>
      <c r="T7" s="1298"/>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28.04.2023</v>
      </c>
      <c r="P8" s="1299"/>
      <c r="Q8" s="1299"/>
      <c r="R8" s="1299"/>
      <c r="S8" s="1299"/>
      <c r="T8" s="1299"/>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01-02/438; 01-02/440; 01-02/439; 01-02/441; 01-02/442</v>
      </c>
      <c r="P9" s="1299"/>
      <c r="Q9" s="1299"/>
      <c r="R9" s="1299"/>
      <c r="S9" s="1299"/>
      <c r="T9" s="1299"/>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0"/>
      <c r="M10" s="1046"/>
      <c r="O10" s="1298"/>
      <c r="P10" s="1298"/>
      <c r="Q10" s="1298"/>
      <c r="R10" s="1298"/>
      <c r="S10" s="1298"/>
      <c r="T10" s="1298"/>
      <c r="U10" s="780"/>
      <c r="V10" s="780"/>
      <c r="X10" s="1121"/>
      <c r="Y10" s="1121"/>
      <c r="Z10" s="1121"/>
      <c r="AA10" s="1121"/>
      <c r="AB10" s="1121"/>
    </row>
    <row r="11" spans="1:34" s="461" customFormat="1" ht="11.25" hidden="1">
      <c r="G11" s="460"/>
      <c r="H11" s="460"/>
      <c r="L11" s="1323"/>
      <c r="M11" s="1323"/>
      <c r="N11" s="458"/>
      <c r="O11" s="1346"/>
      <c r="P11" s="1346"/>
      <c r="Q11" s="1346"/>
      <c r="R11" s="1346"/>
      <c r="S11" s="1346"/>
      <c r="T11" s="1346"/>
      <c r="U11" s="473" t="s">
        <v>371</v>
      </c>
      <c r="X11" s="475"/>
      <c r="Y11" s="475"/>
      <c r="Z11" s="475"/>
      <c r="AA11" s="475"/>
      <c r="AB11" s="475"/>
      <c r="AC11" s="475"/>
      <c r="AD11" s="475"/>
      <c r="AE11" s="475"/>
      <c r="AF11" s="475"/>
      <c r="AG11" s="475"/>
      <c r="AH11" s="475"/>
    </row>
    <row r="12" spans="1:34">
      <c r="J12" s="451"/>
      <c r="K12" s="451"/>
      <c r="L12" s="447"/>
      <c r="M12" s="447"/>
      <c r="N12" s="447"/>
      <c r="O12" s="1345"/>
      <c r="P12" s="1345"/>
      <c r="Q12" s="1345"/>
      <c r="R12" s="1345"/>
      <c r="S12" s="1345"/>
      <c r="T12" s="1345"/>
      <c r="U12" s="1345"/>
    </row>
    <row r="13" spans="1:34">
      <c r="J13" s="451"/>
      <c r="K13" s="451"/>
      <c r="L13" s="1237" t="s">
        <v>445</v>
      </c>
      <c r="M13" s="1237"/>
      <c r="N13" s="1237"/>
      <c r="O13" s="1237"/>
      <c r="P13" s="1237"/>
      <c r="Q13" s="1237"/>
      <c r="R13" s="1237"/>
      <c r="S13" s="1237"/>
      <c r="T13" s="1237"/>
      <c r="U13" s="1237"/>
      <c r="V13" s="1237"/>
      <c r="W13" s="1237" t="s">
        <v>446</v>
      </c>
    </row>
    <row r="14" spans="1:34" ht="14.25" customHeight="1">
      <c r="J14" s="451"/>
      <c r="K14" s="451"/>
      <c r="L14" s="1306" t="s">
        <v>91</v>
      </c>
      <c r="M14" s="1306" t="s">
        <v>601</v>
      </c>
      <c r="N14" s="491"/>
      <c r="O14" s="1307" t="s">
        <v>603</v>
      </c>
      <c r="P14" s="1308"/>
      <c r="Q14" s="1308"/>
      <c r="R14" s="1308"/>
      <c r="S14" s="1308"/>
      <c r="T14" s="1309"/>
      <c r="U14" s="1317" t="s">
        <v>339</v>
      </c>
      <c r="V14" s="1303" t="s">
        <v>274</v>
      </c>
      <c r="W14" s="1237"/>
    </row>
    <row r="15" spans="1:34" s="493" customFormat="1" ht="14.25" customHeight="1">
      <c r="G15" s="501"/>
      <c r="H15" s="501"/>
      <c r="I15" s="501"/>
      <c r="J15" s="499"/>
      <c r="K15" s="499"/>
      <c r="L15" s="1306"/>
      <c r="M15" s="1306"/>
      <c r="N15" s="491"/>
      <c r="O15" s="1312" t="s">
        <v>577</v>
      </c>
      <c r="P15" s="1310" t="s">
        <v>270</v>
      </c>
      <c r="Q15" s="1311"/>
      <c r="R15" s="1315" t="s">
        <v>614</v>
      </c>
      <c r="S15" s="1315"/>
      <c r="T15" s="1316"/>
      <c r="U15" s="1318"/>
      <c r="V15" s="1304"/>
      <c r="W15" s="1237"/>
      <c r="X15" s="554"/>
      <c r="Y15" s="554"/>
      <c r="Z15" s="554"/>
      <c r="AA15" s="554"/>
      <c r="AB15" s="554"/>
      <c r="AC15" s="554"/>
      <c r="AD15" s="554"/>
      <c r="AE15" s="554"/>
      <c r="AF15" s="554"/>
      <c r="AG15" s="554"/>
      <c r="AH15" s="554"/>
    </row>
    <row r="16" spans="1:34" ht="33.75">
      <c r="J16" s="451"/>
      <c r="K16" s="451"/>
      <c r="L16" s="1306"/>
      <c r="M16" s="1306"/>
      <c r="N16" s="490"/>
      <c r="O16" s="1313"/>
      <c r="P16" s="505" t="s">
        <v>669</v>
      </c>
      <c r="Q16" s="505" t="s">
        <v>670</v>
      </c>
      <c r="R16" s="506" t="s">
        <v>273</v>
      </c>
      <c r="S16" s="1301" t="s">
        <v>272</v>
      </c>
      <c r="T16" s="1302"/>
      <c r="U16" s="1319"/>
      <c r="V16" s="1305"/>
      <c r="W16" s="1237"/>
    </row>
    <row r="17" spans="1:34">
      <c r="J17" s="451"/>
      <c r="K17" s="459">
        <v>1</v>
      </c>
      <c r="L17" s="448" t="s">
        <v>92</v>
      </c>
      <c r="M17" s="448" t="s">
        <v>48</v>
      </c>
      <c r="N17" s="466" t="s">
        <v>48</v>
      </c>
      <c r="O17" s="457">
        <f ca="1">OFFSET(O17,0,-1)+1</f>
        <v>3</v>
      </c>
      <c r="P17" s="457">
        <f ca="1">OFFSET(P17,0,-1)+1</f>
        <v>4</v>
      </c>
      <c r="Q17" s="457">
        <f ca="1">OFFSET(Q17,0,-1)+1</f>
        <v>5</v>
      </c>
      <c r="R17" s="457">
        <f ca="1">OFFSET(R17,0,-1)+1</f>
        <v>6</v>
      </c>
      <c r="S17" s="1324">
        <f ca="1">OFFSET(S17,0,-1)+1</f>
        <v>7</v>
      </c>
      <c r="T17" s="1324"/>
      <c r="U17" s="457">
        <f ca="1">OFFSET(U17,0,-2)+1</f>
        <v>8</v>
      </c>
      <c r="V17" s="465">
        <f ca="1">OFFSET(V17,0,-1)</f>
        <v>8</v>
      </c>
      <c r="W17" s="457">
        <f ca="1">OFFSET(W17,0,-1)+1</f>
        <v>9</v>
      </c>
    </row>
    <row r="18" spans="1:34" ht="22.5">
      <c r="A18" s="1325">
        <v>1</v>
      </c>
      <c r="B18" s="888"/>
      <c r="C18" s="888"/>
      <c r="D18" s="888"/>
      <c r="E18" s="889"/>
      <c r="F18" s="890"/>
      <c r="G18" s="890"/>
      <c r="H18" s="890"/>
      <c r="I18" s="891"/>
      <c r="J18" s="886"/>
      <c r="K18" s="893"/>
      <c r="L18" s="562">
        <f>mergeValue(A18)</f>
        <v>1</v>
      </c>
      <c r="M18" s="610" t="s">
        <v>19</v>
      </c>
      <c r="N18" s="549"/>
      <c r="O18" s="1341"/>
      <c r="P18" s="1341"/>
      <c r="Q18" s="1341"/>
      <c r="R18" s="1341"/>
      <c r="S18" s="1341"/>
      <c r="T18" s="1341"/>
      <c r="U18" s="1341"/>
      <c r="V18" s="1341"/>
      <c r="W18" s="1129" t="s">
        <v>717</v>
      </c>
    </row>
    <row r="19" spans="1:34" ht="22.5">
      <c r="A19" s="1325"/>
      <c r="B19" s="1325">
        <v>1</v>
      </c>
      <c r="C19" s="888"/>
      <c r="D19" s="888"/>
      <c r="E19" s="890"/>
      <c r="F19" s="890"/>
      <c r="G19" s="890"/>
      <c r="H19" s="890"/>
      <c r="I19" s="885"/>
      <c r="J19" s="884"/>
      <c r="K19" s="887"/>
      <c r="L19" s="562" t="str">
        <f>mergeValue(A19) &amp;"."&amp; mergeValue(B19)</f>
        <v>1.1</v>
      </c>
      <c r="M19" s="516" t="s">
        <v>15</v>
      </c>
      <c r="N19" s="549"/>
      <c r="O19" s="1341"/>
      <c r="P19" s="1341"/>
      <c r="Q19" s="1341"/>
      <c r="R19" s="1341"/>
      <c r="S19" s="1341"/>
      <c r="T19" s="1341"/>
      <c r="U19" s="1341"/>
      <c r="V19" s="1341"/>
      <c r="W19" s="1129" t="s">
        <v>459</v>
      </c>
    </row>
    <row r="20" spans="1:34" ht="22.5">
      <c r="A20" s="1325"/>
      <c r="B20" s="1325"/>
      <c r="C20" s="1325">
        <v>1</v>
      </c>
      <c r="D20" s="888"/>
      <c r="E20" s="890"/>
      <c r="F20" s="890"/>
      <c r="G20" s="890"/>
      <c r="H20" s="890"/>
      <c r="I20" s="892"/>
      <c r="J20" s="884"/>
      <c r="K20" s="887"/>
      <c r="L20" s="562" t="str">
        <f>mergeValue(A20) &amp;"."&amp; mergeValue(B20)&amp;"."&amp; mergeValue(C20)</f>
        <v>1.1.1</v>
      </c>
      <c r="M20" s="517" t="s">
        <v>7</v>
      </c>
      <c r="N20" s="549"/>
      <c r="O20" s="1341"/>
      <c r="P20" s="1341"/>
      <c r="Q20" s="1341"/>
      <c r="R20" s="1341"/>
      <c r="S20" s="1341"/>
      <c r="T20" s="1341"/>
      <c r="U20" s="1341"/>
      <c r="V20" s="1341"/>
      <c r="W20" s="1129" t="s">
        <v>599</v>
      </c>
    </row>
    <row r="21" spans="1:34" ht="22.5">
      <c r="A21" s="1325"/>
      <c r="B21" s="1325"/>
      <c r="C21" s="1325"/>
      <c r="D21" s="1325">
        <v>1</v>
      </c>
      <c r="E21" s="890"/>
      <c r="F21" s="890"/>
      <c r="G21" s="890"/>
      <c r="H21" s="890"/>
      <c r="I21" s="892"/>
      <c r="J21" s="884"/>
      <c r="K21" s="887"/>
      <c r="L21" s="562" t="str">
        <f>mergeValue(A21) &amp;"."&amp; mergeValue(B21)&amp;"."&amp; mergeValue(C21)&amp;"."&amp; mergeValue(D21)</f>
        <v>1.1.1.1</v>
      </c>
      <c r="M21" s="518" t="s">
        <v>21</v>
      </c>
      <c r="N21" s="549"/>
      <c r="O21" s="1341"/>
      <c r="P21" s="1341"/>
      <c r="Q21" s="1341"/>
      <c r="R21" s="1341"/>
      <c r="S21" s="1341"/>
      <c r="T21" s="1341"/>
      <c r="U21" s="1341"/>
      <c r="V21" s="1341"/>
      <c r="W21" s="1129" t="s">
        <v>600</v>
      </c>
    </row>
    <row r="22" spans="1:34" ht="11.25" hidden="1" customHeight="1">
      <c r="A22" s="1325"/>
      <c r="B22" s="1325"/>
      <c r="C22" s="1325"/>
      <c r="D22" s="1325"/>
      <c r="E22" s="1325">
        <v>1</v>
      </c>
      <c r="F22" s="890"/>
      <c r="G22" s="890"/>
      <c r="H22" s="888">
        <v>1</v>
      </c>
      <c r="I22" s="1325">
        <v>1</v>
      </c>
      <c r="J22" s="890"/>
      <c r="K22" s="895"/>
      <c r="L22" s="562"/>
      <c r="M22" s="524"/>
      <c r="N22" s="550"/>
      <c r="O22" s="600"/>
      <c r="P22" s="600"/>
      <c r="Q22" s="600"/>
      <c r="R22" s="600"/>
      <c r="S22" s="600"/>
      <c r="T22" s="600"/>
      <c r="U22" s="600"/>
      <c r="V22" s="478"/>
      <c r="W22" s="1090"/>
    </row>
    <row r="23" spans="1:34" ht="33.75">
      <c r="A23" s="1325"/>
      <c r="B23" s="1325"/>
      <c r="C23" s="1325"/>
      <c r="D23" s="1325"/>
      <c r="E23" s="1325"/>
      <c r="F23" s="1325">
        <v>1</v>
      </c>
      <c r="G23" s="888"/>
      <c r="H23" s="888"/>
      <c r="I23" s="1325"/>
      <c r="J23" s="1325">
        <v>1</v>
      </c>
      <c r="K23" s="896"/>
      <c r="L23" s="562" t="str">
        <f>mergeValue(A23) &amp;"."&amp; mergeValue(B23)&amp;"."&amp; mergeValue(C23)&amp;"."&amp; mergeValue(D23)&amp;"."&amp;  mergeValue(F23)</f>
        <v>1.1.1.1.1</v>
      </c>
      <c r="M23" s="525" t="s">
        <v>9</v>
      </c>
      <c r="N23" s="550"/>
      <c r="O23" s="1327"/>
      <c r="P23" s="1327"/>
      <c r="Q23" s="1327"/>
      <c r="R23" s="1327"/>
      <c r="S23" s="1327"/>
      <c r="T23" s="1327"/>
      <c r="U23" s="1327"/>
      <c r="V23" s="1327"/>
      <c r="W23" s="1129" t="s">
        <v>719</v>
      </c>
      <c r="Y23" s="474" t="str">
        <f>strCheckUnique(Z23:Z26)</f>
        <v/>
      </c>
      <c r="AA23" s="474"/>
    </row>
    <row r="24" spans="1:34" ht="99" customHeight="1">
      <c r="A24" s="1325"/>
      <c r="B24" s="1325"/>
      <c r="C24" s="1325"/>
      <c r="D24" s="1325"/>
      <c r="E24" s="1325"/>
      <c r="F24" s="1325"/>
      <c r="G24" s="888">
        <v>1</v>
      </c>
      <c r="H24" s="888"/>
      <c r="I24" s="1325"/>
      <c r="J24" s="1325"/>
      <c r="K24" s="896">
        <v>1</v>
      </c>
      <c r="L24" s="562" t="str">
        <f>mergeValue(A24) &amp;"."&amp; mergeValue(B24)&amp;"."&amp; mergeValue(C24)&amp;"."&amp; mergeValue(D24)&amp;"."&amp; mergeValue(F24)&amp;"."&amp; mergeValue(G24)</f>
        <v>1.1.1.1.1.1</v>
      </c>
      <c r="M24" s="1088"/>
      <c r="N24" s="555"/>
      <c r="O24" s="532"/>
      <c r="P24" s="532"/>
      <c r="Q24" s="1040"/>
      <c r="R24" s="1331"/>
      <c r="S24" s="1321" t="s">
        <v>83</v>
      </c>
      <c r="T24" s="1331"/>
      <c r="U24" s="1321" t="s">
        <v>84</v>
      </c>
      <c r="V24" s="547"/>
      <c r="W24" s="1295" t="s">
        <v>732</v>
      </c>
      <c r="X24" s="470" t="str">
        <f>strCheckDate(O25:V25)</f>
        <v/>
      </c>
      <c r="Y24" s="474"/>
      <c r="Z24" s="474" t="str">
        <f>IF(M24="","",M24 )</f>
        <v/>
      </c>
      <c r="AA24" s="474"/>
      <c r="AB24" s="474"/>
      <c r="AC24" s="474"/>
    </row>
    <row r="25" spans="1:34" ht="11.25" hidden="1">
      <c r="A25" s="1325"/>
      <c r="B25" s="1325"/>
      <c r="C25" s="1325"/>
      <c r="D25" s="1325"/>
      <c r="E25" s="1325"/>
      <c r="F25" s="1325"/>
      <c r="G25" s="888"/>
      <c r="H25" s="888"/>
      <c r="I25" s="1325"/>
      <c r="J25" s="1325"/>
      <c r="K25" s="896"/>
      <c r="L25" s="569"/>
      <c r="M25" s="615"/>
      <c r="N25" s="555"/>
      <c r="O25" s="532"/>
      <c r="P25" s="532"/>
      <c r="Q25" s="553" t="str">
        <f>R24 &amp; "-" &amp; T24</f>
        <v>-</v>
      </c>
      <c r="R25" s="1320"/>
      <c r="S25" s="1321"/>
      <c r="T25" s="1320"/>
      <c r="U25" s="1321"/>
      <c r="V25" s="547"/>
      <c r="W25" s="1296"/>
    </row>
    <row r="26" spans="1:34" s="445" customFormat="1" ht="15" customHeight="1">
      <c r="A26" s="1325"/>
      <c r="B26" s="1325"/>
      <c r="C26" s="1325"/>
      <c r="D26" s="1325"/>
      <c r="E26" s="1325"/>
      <c r="F26" s="1325"/>
      <c r="G26" s="890"/>
      <c r="H26" s="888"/>
      <c r="I26" s="1325"/>
      <c r="J26" s="1325"/>
      <c r="K26" s="895"/>
      <c r="L26" s="508"/>
      <c r="M26" s="526" t="s">
        <v>24</v>
      </c>
      <c r="N26" s="521"/>
      <c r="O26" s="515"/>
      <c r="P26" s="515"/>
      <c r="Q26" s="515"/>
      <c r="R26" s="542"/>
      <c r="S26" s="534"/>
      <c r="T26" s="533"/>
      <c r="U26" s="521"/>
      <c r="V26" s="530"/>
      <c r="W26" s="1297"/>
      <c r="X26" s="471"/>
      <c r="Y26" s="471"/>
      <c r="Z26" s="471"/>
      <c r="AA26" s="471"/>
      <c r="AB26" s="471"/>
      <c r="AC26" s="471"/>
      <c r="AD26" s="471"/>
      <c r="AE26" s="471"/>
      <c r="AF26" s="471"/>
      <c r="AG26" s="471"/>
      <c r="AH26" s="471"/>
    </row>
    <row r="27" spans="1:34" s="445" customFormat="1" ht="15" customHeight="1">
      <c r="A27" s="1325"/>
      <c r="B27" s="1325"/>
      <c r="C27" s="1325"/>
      <c r="D27" s="1325"/>
      <c r="E27" s="1325"/>
      <c r="F27" s="890"/>
      <c r="G27" s="890"/>
      <c r="H27" s="888"/>
      <c r="I27" s="1325"/>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25"/>
      <c r="B28" s="1325"/>
      <c r="C28" s="1325"/>
      <c r="D28" s="1325"/>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25"/>
      <c r="B29" s="1325"/>
      <c r="C29" s="1325"/>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25"/>
      <c r="B30" s="1325"/>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25"/>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88" t="s">
        <v>733</v>
      </c>
      <c r="N34" s="1288"/>
      <c r="O34" s="1288"/>
      <c r="P34" s="1288"/>
      <c r="Q34" s="1288"/>
      <c r="R34" s="1288"/>
      <c r="S34" s="1288"/>
      <c r="T34" s="1288"/>
      <c r="U34" s="1288"/>
      <c r="V34" s="1288"/>
      <c r="W34" s="1288"/>
    </row>
  </sheetData>
  <sheetProtection password="FA9C" sheet="1" objects="1" scenarios="1" formatColumns="0" formatRows="0"/>
  <dataConsolidate/>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89" t="s">
        <v>470</v>
      </c>
      <c r="G2" s="1290"/>
      <c r="H2" s="1291"/>
      <c r="I2" s="609"/>
    </row>
    <row r="3" spans="1:20" ht="3" customHeight="1"/>
    <row r="4" spans="1:20" s="539" customFormat="1" ht="11.25">
      <c r="A4" s="559"/>
      <c r="B4" s="559"/>
      <c r="C4" s="559"/>
      <c r="D4" s="559"/>
      <c r="F4" s="1237" t="s">
        <v>445</v>
      </c>
      <c r="G4" s="1237"/>
      <c r="H4" s="1237"/>
      <c r="I4" s="129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9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03.05.2023</v>
      </c>
      <c r="I7" s="550" t="s">
        <v>472</v>
      </c>
      <c r="J7" s="584"/>
      <c r="K7" s="559"/>
      <c r="L7" s="559"/>
      <c r="M7" s="559"/>
      <c r="N7" s="559"/>
      <c r="O7" s="559"/>
      <c r="P7" s="559"/>
      <c r="Q7" s="559"/>
      <c r="R7" s="559"/>
      <c r="S7" s="559"/>
      <c r="T7" s="559"/>
    </row>
    <row r="8" spans="1:20" s="539" customFormat="1" ht="45">
      <c r="A8" s="1293">
        <v>1</v>
      </c>
      <c r="B8" s="559"/>
      <c r="C8" s="559"/>
      <c r="D8" s="559"/>
      <c r="F8" s="585" t="str">
        <f>"2." &amp;mergeValue(A8)</f>
        <v>2.1</v>
      </c>
      <c r="G8" s="601" t="s">
        <v>473</v>
      </c>
      <c r="H8" s="573"/>
      <c r="I8" s="550" t="s">
        <v>567</v>
      </c>
      <c r="J8" s="584"/>
      <c r="K8" s="559"/>
      <c r="L8" s="559"/>
      <c r="M8" s="559"/>
      <c r="N8" s="559"/>
      <c r="O8" s="559"/>
      <c r="P8" s="559"/>
      <c r="Q8" s="559"/>
      <c r="R8" s="559"/>
      <c r="S8" s="559"/>
      <c r="T8" s="559"/>
    </row>
    <row r="9" spans="1:20" s="539" customFormat="1" ht="22.5">
      <c r="A9" s="1293"/>
      <c r="B9" s="559"/>
      <c r="C9" s="559"/>
      <c r="D9" s="559"/>
      <c r="F9" s="585" t="str">
        <f>"3." &amp;mergeValue(A9)</f>
        <v>3.1</v>
      </c>
      <c r="G9" s="601" t="s">
        <v>474</v>
      </c>
      <c r="H9" s="573"/>
      <c r="I9" s="550" t="s">
        <v>565</v>
      </c>
      <c r="J9" s="584"/>
      <c r="K9" s="559"/>
      <c r="L9" s="559"/>
      <c r="M9" s="559"/>
      <c r="N9" s="559"/>
      <c r="O9" s="559"/>
      <c r="P9" s="559"/>
      <c r="Q9" s="559"/>
      <c r="R9" s="559"/>
      <c r="S9" s="559"/>
      <c r="T9" s="559"/>
    </row>
    <row r="10" spans="1:20" s="539" customFormat="1" ht="22.5">
      <c r="A10" s="1293"/>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93"/>
      <c r="B11" s="1293">
        <v>1</v>
      </c>
      <c r="C11" s="592"/>
      <c r="D11" s="592"/>
      <c r="F11" s="585" t="str">
        <f>"4."&amp;mergeValue(A11) &amp;"."&amp;mergeValue(B11)</f>
        <v>4.1.1</v>
      </c>
      <c r="G11" s="580" t="s">
        <v>569</v>
      </c>
      <c r="H11" s="573" t="str">
        <f>IF(region_name="","",region_name)</f>
        <v>Ханты-Мансийский автономный округ</v>
      </c>
      <c r="I11" s="550" t="s">
        <v>478</v>
      </c>
      <c r="J11" s="584"/>
      <c r="K11" s="559"/>
      <c r="L11" s="559"/>
      <c r="M11" s="559"/>
      <c r="N11" s="559"/>
      <c r="O11" s="559"/>
      <c r="P11" s="559"/>
      <c r="Q11" s="559"/>
      <c r="R11" s="559"/>
      <c r="S11" s="559"/>
      <c r="T11" s="559"/>
    </row>
    <row r="12" spans="1:20" s="539" customFormat="1" ht="22.5">
      <c r="A12" s="1293"/>
      <c r="B12" s="1293"/>
      <c r="C12" s="1293">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93"/>
      <c r="B13" s="1293"/>
      <c r="C13" s="1293"/>
      <c r="D13" s="592">
        <v>1</v>
      </c>
      <c r="F13" s="585" t="str">
        <f>"4."&amp;mergeValue(A13) &amp;"."&amp;mergeValue(B13)&amp;"."&amp;mergeValue(C13)&amp;"."&amp;mergeValue(D13)</f>
        <v>4.1.1.1.1</v>
      </c>
      <c r="G13" s="602" t="s">
        <v>477</v>
      </c>
      <c r="H13" s="573"/>
      <c r="I13" s="1294" t="s">
        <v>568</v>
      </c>
      <c r="J13" s="584"/>
      <c r="K13" s="559"/>
      <c r="L13" s="559"/>
      <c r="M13" s="559"/>
      <c r="N13" s="559"/>
      <c r="O13" s="559"/>
      <c r="P13" s="559"/>
      <c r="Q13" s="559"/>
      <c r="R13" s="559"/>
      <c r="S13" s="559"/>
      <c r="T13" s="559"/>
    </row>
    <row r="14" spans="1:20" s="539" customFormat="1" ht="18.75">
      <c r="A14" s="1293"/>
      <c r="B14" s="1293"/>
      <c r="C14" s="1293"/>
      <c r="D14" s="592"/>
      <c r="F14" s="588"/>
      <c r="G14" s="520" t="s">
        <v>4</v>
      </c>
      <c r="H14" s="593"/>
      <c r="I14" s="1294"/>
      <c r="J14" s="584"/>
      <c r="K14" s="559"/>
      <c r="L14" s="559"/>
      <c r="M14" s="559"/>
      <c r="N14" s="559"/>
      <c r="O14" s="559"/>
      <c r="P14" s="559"/>
      <c r="Q14" s="559"/>
      <c r="R14" s="559"/>
      <c r="S14" s="559"/>
      <c r="T14" s="559"/>
    </row>
    <row r="15" spans="1:20" s="539" customFormat="1" ht="18.75">
      <c r="A15" s="1293"/>
      <c r="B15" s="1293"/>
      <c r="C15" s="592"/>
      <c r="D15" s="592"/>
      <c r="F15" s="603"/>
      <c r="G15" s="546" t="s">
        <v>401</v>
      </c>
      <c r="H15" s="604"/>
      <c r="I15" s="605"/>
      <c r="J15" s="584"/>
      <c r="K15" s="559"/>
      <c r="L15" s="559"/>
      <c r="M15" s="559"/>
      <c r="N15" s="559"/>
      <c r="O15" s="559"/>
      <c r="P15" s="559"/>
      <c r="Q15" s="559"/>
      <c r="R15" s="559"/>
      <c r="S15" s="559"/>
      <c r="T15" s="559"/>
    </row>
    <row r="16" spans="1:20" s="539" customFormat="1" ht="18.75">
      <c r="A16" s="1293"/>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88" t="s">
        <v>570</v>
      </c>
      <c r="H19" s="128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22" t="s">
        <v>615</v>
      </c>
      <c r="M5" s="1322"/>
      <c r="N5" s="1322"/>
      <c r="O5" s="1322"/>
      <c r="P5" s="1322"/>
      <c r="Q5" s="1322"/>
      <c r="R5" s="1322"/>
      <c r="S5" s="1322"/>
      <c r="T5" s="1322"/>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0"/>
      <c r="M7" s="1046"/>
      <c r="O7" s="1298"/>
      <c r="P7" s="1298"/>
      <c r="Q7" s="1298"/>
      <c r="R7" s="1298"/>
      <c r="S7" s="1298"/>
      <c r="T7" s="1298"/>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28.04.2023</v>
      </c>
      <c r="P8" s="1299"/>
      <c r="Q8" s="1299"/>
      <c r="R8" s="1299"/>
      <c r="S8" s="1299"/>
      <c r="T8" s="1299"/>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01-02/438; 01-02/440; 01-02/439; 01-02/441; 01-02/442</v>
      </c>
      <c r="P9" s="1299"/>
      <c r="Q9" s="1299"/>
      <c r="R9" s="1299"/>
      <c r="S9" s="1299"/>
      <c r="T9" s="1299"/>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0"/>
      <c r="M10" s="1046"/>
      <c r="O10" s="1298"/>
      <c r="P10" s="1298"/>
      <c r="Q10" s="1298"/>
      <c r="R10" s="1298"/>
      <c r="S10" s="1298"/>
      <c r="T10" s="1298"/>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45"/>
      <c r="P12" s="1345"/>
      <c r="Q12" s="1345"/>
      <c r="R12" s="1345"/>
      <c r="S12" s="1345"/>
      <c r="T12" s="1345"/>
      <c r="U12" s="1345"/>
    </row>
    <row r="13" spans="1:34">
      <c r="J13" s="451"/>
      <c r="K13" s="451"/>
      <c r="L13" s="1237" t="s">
        <v>445</v>
      </c>
      <c r="M13" s="1237"/>
      <c r="N13" s="1237"/>
      <c r="O13" s="1237"/>
      <c r="P13" s="1237"/>
      <c r="Q13" s="1237"/>
      <c r="R13" s="1237"/>
      <c r="S13" s="1237"/>
      <c r="T13" s="1237"/>
      <c r="U13" s="1237"/>
      <c r="V13" s="1237"/>
      <c r="W13" s="1237" t="s">
        <v>446</v>
      </c>
    </row>
    <row r="14" spans="1:34" ht="14.25" customHeight="1">
      <c r="J14" s="451"/>
      <c r="K14" s="451"/>
      <c r="L14" s="1306" t="s">
        <v>91</v>
      </c>
      <c r="M14" s="1306" t="s">
        <v>601</v>
      </c>
      <c r="N14" s="491"/>
      <c r="O14" s="1307" t="s">
        <v>603</v>
      </c>
      <c r="P14" s="1308"/>
      <c r="Q14" s="1308"/>
      <c r="R14" s="1308"/>
      <c r="S14" s="1308"/>
      <c r="T14" s="1309"/>
      <c r="U14" s="1317" t="s">
        <v>339</v>
      </c>
      <c r="V14" s="1303" t="s">
        <v>274</v>
      </c>
      <c r="W14" s="1237"/>
    </row>
    <row r="15" spans="1:34" s="493" customFormat="1" ht="14.25" customHeight="1">
      <c r="A15" s="554"/>
      <c r="B15" s="554"/>
      <c r="C15" s="554"/>
      <c r="D15" s="554"/>
      <c r="E15" s="554"/>
      <c r="F15" s="554"/>
      <c r="G15" s="560"/>
      <c r="H15" s="560"/>
      <c r="I15" s="501"/>
      <c r="J15" s="499"/>
      <c r="K15" s="499"/>
      <c r="L15" s="1306"/>
      <c r="M15" s="1306"/>
      <c r="N15" s="491"/>
      <c r="O15" s="1312" t="s">
        <v>674</v>
      </c>
      <c r="P15" s="1310" t="s">
        <v>270</v>
      </c>
      <c r="Q15" s="1311"/>
      <c r="R15" s="1315" t="s">
        <v>614</v>
      </c>
      <c r="S15" s="1315"/>
      <c r="T15" s="1316"/>
      <c r="U15" s="1318"/>
      <c r="V15" s="1304"/>
      <c r="W15" s="1237"/>
      <c r="X15" s="554"/>
      <c r="Y15" s="554"/>
      <c r="Z15" s="554"/>
      <c r="AA15" s="554"/>
      <c r="AB15" s="554"/>
      <c r="AC15" s="554"/>
      <c r="AD15" s="554"/>
      <c r="AE15" s="554"/>
      <c r="AF15" s="554"/>
      <c r="AG15" s="554"/>
      <c r="AH15" s="554"/>
    </row>
    <row r="16" spans="1:34" ht="33.75">
      <c r="J16" s="451"/>
      <c r="K16" s="451"/>
      <c r="L16" s="1306"/>
      <c r="M16" s="1306"/>
      <c r="N16" s="490"/>
      <c r="O16" s="1313"/>
      <c r="P16" s="505" t="s">
        <v>669</v>
      </c>
      <c r="Q16" s="505" t="s">
        <v>670</v>
      </c>
      <c r="R16" s="506" t="s">
        <v>273</v>
      </c>
      <c r="S16" s="1301" t="s">
        <v>272</v>
      </c>
      <c r="T16" s="1302"/>
      <c r="U16" s="1319"/>
      <c r="V16" s="1305"/>
      <c r="W16" s="1237"/>
    </row>
    <row r="17" spans="1:35">
      <c r="J17" s="451"/>
      <c r="K17" s="459">
        <v>1</v>
      </c>
      <c r="L17" s="495" t="s">
        <v>92</v>
      </c>
      <c r="M17" s="495" t="s">
        <v>48</v>
      </c>
      <c r="N17" s="466" t="s">
        <v>48</v>
      </c>
      <c r="O17" s="457">
        <f ca="1">OFFSET(O17,0,-1)+1</f>
        <v>3</v>
      </c>
      <c r="P17" s="457">
        <f ca="1">OFFSET(P17,0,-1)+1</f>
        <v>4</v>
      </c>
      <c r="Q17" s="457">
        <f ca="1">OFFSET(Q17,0,-1)+1</f>
        <v>5</v>
      </c>
      <c r="R17" s="457">
        <f ca="1">OFFSET(R17,0,-1)+1</f>
        <v>6</v>
      </c>
      <c r="S17" s="1324">
        <f ca="1">OFFSET(S17,0,-1)+1</f>
        <v>7</v>
      </c>
      <c r="T17" s="1324"/>
      <c r="U17" s="457">
        <f ca="1">OFFSET(U17,0,-2)+1</f>
        <v>8</v>
      </c>
      <c r="V17" s="620">
        <f ca="1">OFFSET(V17,0,-1)</f>
        <v>8</v>
      </c>
      <c r="W17" s="457">
        <f ca="1">OFFSET(W17,0,-1)+1</f>
        <v>9</v>
      </c>
    </row>
    <row r="18" spans="1:35" ht="22.5">
      <c r="A18" s="1325">
        <v>1</v>
      </c>
      <c r="B18" s="906"/>
      <c r="C18" s="906"/>
      <c r="D18" s="906"/>
      <c r="E18" s="907"/>
      <c r="F18" s="908"/>
      <c r="G18" s="908"/>
      <c r="H18" s="908"/>
      <c r="I18" s="909"/>
      <c r="J18" s="904"/>
      <c r="K18" s="911"/>
      <c r="L18" s="562">
        <f>mergeValue(A18)</f>
        <v>1</v>
      </c>
      <c r="M18" s="610" t="s">
        <v>19</v>
      </c>
      <c r="N18" s="549"/>
      <c r="O18" s="1341"/>
      <c r="P18" s="1341"/>
      <c r="Q18" s="1341"/>
      <c r="R18" s="1341"/>
      <c r="S18" s="1341"/>
      <c r="T18" s="1341"/>
      <c r="U18" s="1341"/>
      <c r="V18" s="1341"/>
      <c r="W18" s="1129" t="s">
        <v>717</v>
      </c>
    </row>
    <row r="19" spans="1:35" ht="22.5">
      <c r="A19" s="1325"/>
      <c r="B19" s="1325">
        <v>1</v>
      </c>
      <c r="C19" s="906"/>
      <c r="D19" s="906"/>
      <c r="E19" s="908"/>
      <c r="F19" s="908"/>
      <c r="G19" s="908"/>
      <c r="H19" s="908"/>
      <c r="I19" s="903"/>
      <c r="J19" s="902"/>
      <c r="K19" s="905"/>
      <c r="L19" s="562" t="str">
        <f>mergeValue(A19) &amp;"."&amp; mergeValue(B19)</f>
        <v>1.1</v>
      </c>
      <c r="M19" s="516" t="s">
        <v>15</v>
      </c>
      <c r="N19" s="549"/>
      <c r="O19" s="1341"/>
      <c r="P19" s="1341"/>
      <c r="Q19" s="1341"/>
      <c r="R19" s="1341"/>
      <c r="S19" s="1341"/>
      <c r="T19" s="1341"/>
      <c r="U19" s="1341"/>
      <c r="V19" s="1341"/>
      <c r="W19" s="1129" t="s">
        <v>459</v>
      </c>
    </row>
    <row r="20" spans="1:35" ht="22.5">
      <c r="A20" s="1325"/>
      <c r="B20" s="1325"/>
      <c r="C20" s="1325">
        <v>1</v>
      </c>
      <c r="D20" s="906"/>
      <c r="E20" s="908"/>
      <c r="F20" s="908"/>
      <c r="G20" s="908"/>
      <c r="H20" s="908"/>
      <c r="I20" s="910"/>
      <c r="J20" s="902"/>
      <c r="K20" s="905"/>
      <c r="L20" s="562" t="str">
        <f>mergeValue(A20) &amp;"."&amp; mergeValue(B20)&amp;"."&amp; mergeValue(C20)</f>
        <v>1.1.1</v>
      </c>
      <c r="M20" s="517" t="s">
        <v>7</v>
      </c>
      <c r="N20" s="549"/>
      <c r="O20" s="1341"/>
      <c r="P20" s="1341"/>
      <c r="Q20" s="1341"/>
      <c r="R20" s="1341"/>
      <c r="S20" s="1341"/>
      <c r="T20" s="1341"/>
      <c r="U20" s="1341"/>
      <c r="V20" s="1341"/>
      <c r="W20" s="1129" t="s">
        <v>599</v>
      </c>
    </row>
    <row r="21" spans="1:35" ht="22.5">
      <c r="A21" s="1325"/>
      <c r="B21" s="1325"/>
      <c r="C21" s="1325"/>
      <c r="D21" s="1325">
        <v>1</v>
      </c>
      <c r="E21" s="908"/>
      <c r="F21" s="908"/>
      <c r="G21" s="908"/>
      <c r="H21" s="908"/>
      <c r="I21" s="910"/>
      <c r="J21" s="902"/>
      <c r="K21" s="905"/>
      <c r="L21" s="562" t="str">
        <f>mergeValue(A21) &amp;"."&amp; mergeValue(B21)&amp;"."&amp; mergeValue(C21)&amp;"."&amp; mergeValue(D21)</f>
        <v>1.1.1.1</v>
      </c>
      <c r="M21" s="518" t="s">
        <v>21</v>
      </c>
      <c r="N21" s="549"/>
      <c r="O21" s="1341"/>
      <c r="P21" s="1341"/>
      <c r="Q21" s="1341"/>
      <c r="R21" s="1341"/>
      <c r="S21" s="1341"/>
      <c r="T21" s="1341"/>
      <c r="U21" s="1341"/>
      <c r="V21" s="1341"/>
      <c r="W21" s="1129" t="s">
        <v>600</v>
      </c>
    </row>
    <row r="22" spans="1:35" ht="11.25" hidden="1" customHeight="1">
      <c r="A22" s="1325"/>
      <c r="B22" s="1325"/>
      <c r="C22" s="1325"/>
      <c r="D22" s="1325"/>
      <c r="E22" s="1325">
        <v>1</v>
      </c>
      <c r="F22" s="908"/>
      <c r="G22" s="908"/>
      <c r="H22" s="906">
        <v>1</v>
      </c>
      <c r="I22" s="1325">
        <v>1</v>
      </c>
      <c r="J22" s="908"/>
      <c r="K22" s="913"/>
      <c r="L22" s="562"/>
      <c r="M22" s="524"/>
      <c r="N22" s="550"/>
      <c r="O22" s="600"/>
      <c r="P22" s="600"/>
      <c r="Q22" s="600"/>
      <c r="R22" s="600"/>
      <c r="S22" s="600"/>
      <c r="T22" s="600"/>
      <c r="U22" s="600"/>
      <c r="V22" s="478"/>
      <c r="W22" s="1090"/>
    </row>
    <row r="23" spans="1:35" ht="33.75">
      <c r="A23" s="1325"/>
      <c r="B23" s="1325"/>
      <c r="C23" s="1325"/>
      <c r="D23" s="1325"/>
      <c r="E23" s="1325"/>
      <c r="F23" s="1325">
        <v>1</v>
      </c>
      <c r="G23" s="906"/>
      <c r="H23" s="906"/>
      <c r="I23" s="1325"/>
      <c r="J23" s="1325">
        <v>1</v>
      </c>
      <c r="K23" s="914"/>
      <c r="L23" s="562" t="str">
        <f>mergeValue(A23) &amp;"."&amp; mergeValue(B23)&amp;"."&amp; mergeValue(C23)&amp;"."&amp; mergeValue(D23)&amp;"."&amp;  mergeValue(F23)</f>
        <v>1.1.1.1.1</v>
      </c>
      <c r="M23" s="525" t="s">
        <v>9</v>
      </c>
      <c r="N23" s="550"/>
      <c r="O23" s="1327"/>
      <c r="P23" s="1327"/>
      <c r="Q23" s="1327"/>
      <c r="R23" s="1327"/>
      <c r="S23" s="1327"/>
      <c r="T23" s="1327"/>
      <c r="U23" s="1327"/>
      <c r="V23" s="1327"/>
      <c r="W23" s="1129" t="s">
        <v>719</v>
      </c>
      <c r="Y23" s="474" t="str">
        <f>strCheckUnique(Z23:Z26)</f>
        <v/>
      </c>
      <c r="AA23" s="474"/>
    </row>
    <row r="24" spans="1:35" ht="99" customHeight="1">
      <c r="A24" s="1325"/>
      <c r="B24" s="1325"/>
      <c r="C24" s="1325"/>
      <c r="D24" s="1325"/>
      <c r="E24" s="1325"/>
      <c r="F24" s="1325"/>
      <c r="G24" s="906">
        <v>1</v>
      </c>
      <c r="H24" s="906"/>
      <c r="I24" s="1325"/>
      <c r="J24" s="1325"/>
      <c r="K24" s="914">
        <v>1</v>
      </c>
      <c r="L24" s="562" t="str">
        <f>mergeValue(A24) &amp;"."&amp; mergeValue(B24)&amp;"."&amp; mergeValue(C24)&amp;"."&amp; mergeValue(D24)&amp;"."&amp; mergeValue(F24)&amp;"."&amp; mergeValue(G24)</f>
        <v>1.1.1.1.1.1</v>
      </c>
      <c r="M24" s="1088"/>
      <c r="N24" s="555"/>
      <c r="O24" s="532"/>
      <c r="P24" s="532"/>
      <c r="Q24" s="1040"/>
      <c r="R24" s="1331"/>
      <c r="S24" s="1321" t="s">
        <v>83</v>
      </c>
      <c r="T24" s="1331"/>
      <c r="U24" s="1321" t="s">
        <v>84</v>
      </c>
      <c r="V24" s="547"/>
      <c r="W24" s="1295" t="s">
        <v>732</v>
      </c>
      <c r="X24" s="470" t="str">
        <f>strCheckDate(O25:V25)</f>
        <v/>
      </c>
      <c r="Y24" s="474"/>
      <c r="Z24" s="474" t="str">
        <f>IF(M24="","",M24 )</f>
        <v/>
      </c>
      <c r="AA24" s="474"/>
      <c r="AB24" s="474"/>
      <c r="AC24" s="474"/>
    </row>
    <row r="25" spans="1:35" ht="11.25" hidden="1">
      <c r="A25" s="1325"/>
      <c r="B25" s="1325"/>
      <c r="C25" s="1325"/>
      <c r="D25" s="1325"/>
      <c r="E25" s="1325"/>
      <c r="F25" s="1325"/>
      <c r="G25" s="906"/>
      <c r="H25" s="906"/>
      <c r="I25" s="1325"/>
      <c r="J25" s="1325"/>
      <c r="K25" s="914"/>
      <c r="L25" s="569"/>
      <c r="M25" s="615"/>
      <c r="N25" s="555"/>
      <c r="O25" s="532"/>
      <c r="P25" s="532"/>
      <c r="Q25" s="553" t="str">
        <f>R24 &amp; "-" &amp; T24</f>
        <v>-</v>
      </c>
      <c r="R25" s="1320"/>
      <c r="S25" s="1321"/>
      <c r="T25" s="1320"/>
      <c r="U25" s="1321"/>
      <c r="V25" s="547"/>
      <c r="W25" s="1296"/>
    </row>
    <row r="26" spans="1:35" s="445" customFormat="1" ht="15" customHeight="1">
      <c r="A26" s="1325"/>
      <c r="B26" s="1325"/>
      <c r="C26" s="1325"/>
      <c r="D26" s="1325"/>
      <c r="E26" s="1325"/>
      <c r="F26" s="1325"/>
      <c r="G26" s="908"/>
      <c r="H26" s="906"/>
      <c r="I26" s="1325"/>
      <c r="J26" s="1325"/>
      <c r="K26" s="913"/>
      <c r="L26" s="508"/>
      <c r="M26" s="526" t="s">
        <v>24</v>
      </c>
      <c r="N26" s="521"/>
      <c r="O26" s="515"/>
      <c r="P26" s="515"/>
      <c r="Q26" s="515"/>
      <c r="R26" s="542"/>
      <c r="S26" s="534"/>
      <c r="T26" s="533"/>
      <c r="U26" s="521"/>
      <c r="V26" s="530"/>
      <c r="W26" s="1297"/>
      <c r="X26" s="471"/>
      <c r="Y26" s="471"/>
      <c r="Z26" s="471"/>
      <c r="AA26" s="471"/>
      <c r="AB26" s="471"/>
      <c r="AC26" s="471"/>
      <c r="AD26" s="471"/>
      <c r="AE26" s="471"/>
      <c r="AF26" s="471"/>
      <c r="AG26" s="471"/>
      <c r="AH26" s="471"/>
    </row>
    <row r="27" spans="1:35" s="445" customFormat="1" ht="15" customHeight="1">
      <c r="A27" s="1325"/>
      <c r="B27" s="1325"/>
      <c r="C27" s="1325"/>
      <c r="D27" s="1325"/>
      <c r="E27" s="1325"/>
      <c r="F27" s="908"/>
      <c r="G27" s="908"/>
      <c r="H27" s="906"/>
      <c r="I27" s="1325"/>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25"/>
      <c r="B28" s="1325"/>
      <c r="C28" s="1325"/>
      <c r="D28" s="1325"/>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25"/>
      <c r="B29" s="1325"/>
      <c r="C29" s="1325"/>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25"/>
      <c r="B30" s="1325"/>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25"/>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88" t="s">
        <v>733</v>
      </c>
      <c r="N34" s="1288"/>
      <c r="O34" s="1288"/>
      <c r="P34" s="1288"/>
      <c r="Q34" s="1288"/>
      <c r="R34" s="1288"/>
      <c r="S34" s="1288"/>
      <c r="T34" s="1288"/>
      <c r="U34" s="1288"/>
      <c r="V34" s="1288"/>
      <c r="W34" s="1288"/>
    </row>
  </sheetData>
  <sheetProtection password="FA9C"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89" t="s">
        <v>470</v>
      </c>
      <c r="G2" s="1290"/>
      <c r="H2" s="1291"/>
      <c r="I2" s="407"/>
    </row>
    <row r="3" spans="1:20" ht="3" customHeight="1"/>
    <row r="4" spans="1:20" s="182" customFormat="1" ht="11.25">
      <c r="A4" s="206"/>
      <c r="B4" s="206"/>
      <c r="C4" s="206"/>
      <c r="D4" s="206"/>
      <c r="F4" s="1237" t="s">
        <v>445</v>
      </c>
      <c r="G4" s="1237"/>
      <c r="H4" s="1237"/>
      <c r="I4" s="129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9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03.05.2023</v>
      </c>
      <c r="I7" s="188" t="s">
        <v>472</v>
      </c>
      <c r="J7" s="312"/>
      <c r="K7" s="206"/>
      <c r="L7" s="206"/>
      <c r="M7" s="206"/>
      <c r="N7" s="206"/>
      <c r="O7" s="206"/>
      <c r="P7" s="206"/>
      <c r="Q7" s="206"/>
      <c r="R7" s="206"/>
      <c r="S7" s="206"/>
      <c r="T7" s="206"/>
    </row>
    <row r="8" spans="1:20" s="182" customFormat="1" ht="45">
      <c r="A8" s="1293">
        <v>1</v>
      </c>
      <c r="B8" s="206"/>
      <c r="C8" s="206"/>
      <c r="D8" s="206"/>
      <c r="F8" s="313" t="str">
        <f>"2." &amp;mergeValue(A8)</f>
        <v>2.1</v>
      </c>
      <c r="G8" s="389" t="s">
        <v>473</v>
      </c>
      <c r="H8" s="297"/>
      <c r="I8" s="188" t="s">
        <v>567</v>
      </c>
      <c r="J8" s="312"/>
      <c r="K8" s="206"/>
      <c r="L8" s="206"/>
      <c r="M8" s="206"/>
      <c r="N8" s="206"/>
      <c r="O8" s="206"/>
      <c r="P8" s="206"/>
      <c r="Q8" s="206"/>
      <c r="R8" s="206"/>
      <c r="S8" s="206"/>
      <c r="T8" s="206"/>
    </row>
    <row r="9" spans="1:20" s="182" customFormat="1" ht="22.5">
      <c r="A9" s="1293"/>
      <c r="B9" s="206"/>
      <c r="C9" s="206"/>
      <c r="D9" s="206"/>
      <c r="F9" s="313" t="str">
        <f>"3." &amp;mergeValue(A9)</f>
        <v>3.1</v>
      </c>
      <c r="G9" s="389" t="s">
        <v>474</v>
      </c>
      <c r="H9" s="297"/>
      <c r="I9" s="188" t="s">
        <v>565</v>
      </c>
      <c r="J9" s="312"/>
      <c r="K9" s="206"/>
      <c r="L9" s="206"/>
      <c r="M9" s="206"/>
      <c r="N9" s="206"/>
      <c r="O9" s="206"/>
      <c r="P9" s="206"/>
      <c r="Q9" s="206"/>
      <c r="R9" s="206"/>
      <c r="S9" s="206"/>
      <c r="T9" s="206"/>
    </row>
    <row r="10" spans="1:20" s="182" customFormat="1" ht="22.5">
      <c r="A10" s="1293"/>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93"/>
      <c r="B11" s="1293">
        <v>1</v>
      </c>
      <c r="C11" s="321"/>
      <c r="D11" s="321"/>
      <c r="F11" s="313" t="str">
        <f>"4."&amp;mergeValue(A11) &amp;"."&amp;mergeValue(B11)</f>
        <v>4.1.1</v>
      </c>
      <c r="G11" s="304" t="s">
        <v>569</v>
      </c>
      <c r="H11" s="297" t="str">
        <f>IF(region_name="","",region_name)</f>
        <v>Ханты-Мансийский автономный округ</v>
      </c>
      <c r="I11" s="188" t="s">
        <v>478</v>
      </c>
      <c r="J11" s="312"/>
      <c r="K11" s="206"/>
      <c r="L11" s="206"/>
      <c r="M11" s="206"/>
      <c r="N11" s="206"/>
      <c r="O11" s="206"/>
      <c r="P11" s="206"/>
      <c r="Q11" s="206"/>
      <c r="R11" s="206"/>
      <c r="S11" s="206"/>
      <c r="T11" s="206"/>
    </row>
    <row r="12" spans="1:20" s="182" customFormat="1" ht="22.5">
      <c r="A12" s="1293"/>
      <c r="B12" s="1293"/>
      <c r="C12" s="1293">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93"/>
      <c r="B13" s="1293"/>
      <c r="C13" s="1293"/>
      <c r="D13" s="321">
        <v>1</v>
      </c>
      <c r="F13" s="313" t="str">
        <f>"4."&amp;mergeValue(A13) &amp;"."&amp;mergeValue(B13)&amp;"."&amp;mergeValue(C13)&amp;"."&amp;mergeValue(D13)</f>
        <v>4.1.1.1.1</v>
      </c>
      <c r="G13" s="392" t="s">
        <v>477</v>
      </c>
      <c r="H13" s="297"/>
      <c r="I13" s="1294" t="s">
        <v>568</v>
      </c>
      <c r="J13" s="312"/>
      <c r="K13" s="206"/>
      <c r="L13" s="206"/>
      <c r="M13" s="206"/>
      <c r="N13" s="206"/>
      <c r="O13" s="206"/>
      <c r="P13" s="206"/>
      <c r="Q13" s="206"/>
      <c r="R13" s="206"/>
      <c r="S13" s="206"/>
      <c r="T13" s="206"/>
    </row>
    <row r="14" spans="1:20" s="182" customFormat="1" ht="18.75">
      <c r="A14" s="1293"/>
      <c r="B14" s="1293"/>
      <c r="C14" s="1293"/>
      <c r="D14" s="321"/>
      <c r="F14" s="315"/>
      <c r="G14" s="143" t="s">
        <v>4</v>
      </c>
      <c r="H14" s="320"/>
      <c r="I14" s="1294"/>
      <c r="J14" s="312"/>
      <c r="K14" s="206"/>
      <c r="L14" s="206"/>
      <c r="M14" s="206"/>
      <c r="N14" s="206"/>
      <c r="O14" s="206"/>
      <c r="P14" s="206"/>
      <c r="Q14" s="206"/>
      <c r="R14" s="206"/>
      <c r="S14" s="206"/>
      <c r="T14" s="206"/>
    </row>
    <row r="15" spans="1:20" s="182" customFormat="1" ht="18.75">
      <c r="A15" s="1293"/>
      <c r="B15" s="1293"/>
      <c r="C15" s="321"/>
      <c r="D15" s="321"/>
      <c r="F15" s="393"/>
      <c r="G15" s="187" t="s">
        <v>401</v>
      </c>
      <c r="H15" s="394"/>
      <c r="I15" s="395"/>
      <c r="J15" s="312"/>
      <c r="K15" s="206"/>
      <c r="L15" s="206"/>
      <c r="M15" s="206"/>
      <c r="N15" s="206"/>
      <c r="O15" s="206"/>
      <c r="P15" s="206"/>
      <c r="Q15" s="206"/>
      <c r="R15" s="206"/>
      <c r="S15" s="206"/>
      <c r="T15" s="206"/>
    </row>
    <row r="16" spans="1:20" s="182" customFormat="1" ht="18.75">
      <c r="A16" s="1293"/>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88" t="s">
        <v>570</v>
      </c>
      <c r="H19" s="128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22" t="s">
        <v>734</v>
      </c>
      <c r="M5" s="1322"/>
      <c r="N5" s="1322"/>
      <c r="O5" s="1322"/>
      <c r="P5" s="1322"/>
      <c r="Q5" s="1322"/>
      <c r="R5" s="1322"/>
      <c r="S5" s="1322"/>
      <c r="T5" s="1322"/>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0"/>
      <c r="M7" s="1046"/>
      <c r="O7" s="1298"/>
      <c r="P7" s="1298"/>
      <c r="Q7" s="1298"/>
      <c r="R7" s="1298"/>
      <c r="S7" s="1298"/>
      <c r="T7" s="1298"/>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28.04.2023</v>
      </c>
      <c r="P8" s="1299"/>
      <c r="Q8" s="1299"/>
      <c r="R8" s="1299"/>
      <c r="S8" s="1299"/>
      <c r="T8" s="1299"/>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01-02/438; 01-02/440; 01-02/439; 01-02/441; 01-02/442</v>
      </c>
      <c r="P9" s="1299"/>
      <c r="Q9" s="1299"/>
      <c r="R9" s="1299"/>
      <c r="S9" s="1299"/>
      <c r="T9" s="1299"/>
      <c r="U9" s="635"/>
      <c r="V9" s="456"/>
      <c r="AC9" s="475"/>
      <c r="AD9" s="475"/>
      <c r="AE9" s="475"/>
      <c r="AF9" s="475"/>
      <c r="AG9" s="475"/>
    </row>
    <row r="10" spans="1:33" s="746" customFormat="1" ht="5.25" hidden="1">
      <c r="A10" s="1121"/>
      <c r="B10" s="1121"/>
      <c r="C10" s="1121"/>
      <c r="D10" s="1121"/>
      <c r="E10" s="1121"/>
      <c r="F10" s="1121"/>
      <c r="G10" s="1121"/>
      <c r="H10" s="1121"/>
      <c r="L10" s="1170"/>
      <c r="M10" s="1046"/>
      <c r="O10" s="1298"/>
      <c r="P10" s="1298"/>
      <c r="Q10" s="1298"/>
      <c r="R10" s="1298"/>
      <c r="S10" s="1298"/>
      <c r="T10" s="1298"/>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43"/>
      <c r="P12" s="1343"/>
      <c r="Q12" s="1343"/>
      <c r="R12" s="1343"/>
      <c r="S12" s="1343"/>
      <c r="T12" s="1343"/>
      <c r="U12" s="1343"/>
      <c r="V12" s="1343"/>
      <c r="W12" s="1343"/>
      <c r="X12" s="1343"/>
      <c r="Y12" s="1343"/>
      <c r="Z12" s="1343"/>
    </row>
    <row r="13" spans="1:33" ht="14.25" customHeight="1">
      <c r="J13" s="451"/>
      <c r="K13" s="451"/>
      <c r="L13" s="1306" t="s">
        <v>445</v>
      </c>
      <c r="M13" s="1306"/>
      <c r="N13" s="1306"/>
      <c r="O13" s="1306"/>
      <c r="P13" s="1306"/>
      <c r="Q13" s="1306"/>
      <c r="R13" s="1306"/>
      <c r="S13" s="1306"/>
      <c r="T13" s="1306"/>
      <c r="U13" s="1306"/>
      <c r="V13" s="1306"/>
      <c r="W13" s="1306"/>
      <c r="X13" s="1306"/>
      <c r="Y13" s="1306"/>
      <c r="Z13" s="1306"/>
      <c r="AA13" s="1306"/>
      <c r="AB13" s="1237" t="s">
        <v>446</v>
      </c>
    </row>
    <row r="14" spans="1:33" ht="14.25" customHeight="1">
      <c r="J14" s="451"/>
      <c r="K14" s="451"/>
      <c r="L14" s="1306" t="s">
        <v>91</v>
      </c>
      <c r="M14" s="1306" t="s">
        <v>601</v>
      </c>
      <c r="N14" s="547"/>
      <c r="O14" s="1237" t="s">
        <v>603</v>
      </c>
      <c r="P14" s="1237"/>
      <c r="Q14" s="1237"/>
      <c r="R14" s="1237"/>
      <c r="S14" s="1237"/>
      <c r="T14" s="1237"/>
      <c r="U14" s="1237"/>
      <c r="V14" s="1237"/>
      <c r="W14" s="1237"/>
      <c r="X14" s="1237"/>
      <c r="Y14" s="1237"/>
      <c r="Z14" s="1306" t="s">
        <v>339</v>
      </c>
      <c r="AA14" s="1342" t="s">
        <v>274</v>
      </c>
      <c r="AB14" s="1237"/>
    </row>
    <row r="15" spans="1:33" s="493" customFormat="1" ht="14.25" customHeight="1">
      <c r="A15" s="554"/>
      <c r="B15" s="554"/>
      <c r="C15" s="554"/>
      <c r="D15" s="554"/>
      <c r="E15" s="554"/>
      <c r="F15" s="554"/>
      <c r="G15" s="560"/>
      <c r="H15" s="560"/>
      <c r="I15" s="501"/>
      <c r="J15" s="499"/>
      <c r="K15" s="499"/>
      <c r="L15" s="1306"/>
      <c r="M15" s="1306"/>
      <c r="N15" s="547"/>
      <c r="O15" s="1350" t="s">
        <v>616</v>
      </c>
      <c r="P15" s="1350" t="s">
        <v>588</v>
      </c>
      <c r="Q15" s="1350" t="s">
        <v>589</v>
      </c>
      <c r="R15" s="1350" t="s">
        <v>270</v>
      </c>
      <c r="S15" s="1350"/>
      <c r="T15" s="1350" t="s">
        <v>270</v>
      </c>
      <c r="U15" s="1350"/>
      <c r="V15" s="621"/>
      <c r="W15" s="1349" t="s">
        <v>614</v>
      </c>
      <c r="X15" s="1349"/>
      <c r="Y15" s="1349"/>
      <c r="Z15" s="1306"/>
      <c r="AA15" s="1342"/>
      <c r="AB15" s="1237"/>
      <c r="AC15" s="554"/>
      <c r="AD15" s="554"/>
      <c r="AE15" s="554"/>
      <c r="AF15" s="554"/>
      <c r="AG15" s="554"/>
    </row>
    <row r="16" spans="1:33" ht="56.25" customHeight="1">
      <c r="J16" s="451"/>
      <c r="K16" s="451"/>
      <c r="L16" s="1306"/>
      <c r="M16" s="1306"/>
      <c r="N16" s="547"/>
      <c r="O16" s="1350"/>
      <c r="P16" s="1350"/>
      <c r="Q16" s="1350"/>
      <c r="R16" s="505" t="s">
        <v>590</v>
      </c>
      <c r="S16" s="505" t="s">
        <v>591</v>
      </c>
      <c r="T16" s="505" t="s">
        <v>592</v>
      </c>
      <c r="U16" s="505" t="s">
        <v>593</v>
      </c>
      <c r="V16" s="505"/>
      <c r="W16" s="506" t="s">
        <v>273</v>
      </c>
      <c r="X16" s="1351" t="s">
        <v>272</v>
      </c>
      <c r="Y16" s="1351"/>
      <c r="Z16" s="1306"/>
      <c r="AA16" s="1342"/>
      <c r="AB16" s="1237"/>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24">
        <f ca="1">OFFSET(X17,0,-1)+1</f>
        <v>11</v>
      </c>
      <c r="Y17" s="1324"/>
      <c r="Z17" s="457">
        <f ca="1">OFFSET(Z17,0,-2)+1</f>
        <v>12</v>
      </c>
      <c r="AB17" s="457">
        <f ca="1">OFFSET(AB17,0,-2)+1</f>
        <v>13</v>
      </c>
    </row>
    <row r="18" spans="1:33" ht="22.5">
      <c r="A18" s="1325">
        <v>1</v>
      </c>
      <c r="B18" s="1000"/>
      <c r="C18" s="1000"/>
      <c r="D18" s="1000"/>
      <c r="E18" s="1001"/>
      <c r="F18" s="1002"/>
      <c r="G18" s="1000"/>
      <c r="H18" s="1000"/>
      <c r="I18" s="988"/>
      <c r="J18" s="993"/>
      <c r="K18" s="993"/>
      <c r="L18" s="562">
        <f>mergeValue(A18)</f>
        <v>1</v>
      </c>
      <c r="M18" s="610" t="s">
        <v>19</v>
      </c>
      <c r="N18" s="549"/>
      <c r="O18" s="1341"/>
      <c r="P18" s="1341"/>
      <c r="Q18" s="1341"/>
      <c r="R18" s="1341"/>
      <c r="S18" s="1341"/>
      <c r="T18" s="1341"/>
      <c r="U18" s="1341"/>
      <c r="V18" s="1341"/>
      <c r="W18" s="1341"/>
      <c r="X18" s="1341"/>
      <c r="Y18" s="1341"/>
      <c r="Z18" s="1341"/>
      <c r="AA18" s="1341"/>
      <c r="AB18" s="599" t="s">
        <v>717</v>
      </c>
    </row>
    <row r="19" spans="1:33" ht="22.5">
      <c r="A19" s="1325"/>
      <c r="B19" s="1325">
        <v>1</v>
      </c>
      <c r="C19" s="1000"/>
      <c r="D19" s="1000"/>
      <c r="E19" s="1002"/>
      <c r="F19" s="1002"/>
      <c r="G19" s="1000"/>
      <c r="H19" s="1000"/>
      <c r="I19" s="995"/>
      <c r="J19" s="990"/>
      <c r="K19" s="989"/>
      <c r="L19" s="562" t="str">
        <f>mergeValue(A19) &amp;"."&amp; mergeValue(B19)</f>
        <v>1.1</v>
      </c>
      <c r="M19" s="516" t="s">
        <v>15</v>
      </c>
      <c r="N19" s="549"/>
      <c r="O19" s="1341"/>
      <c r="P19" s="1341"/>
      <c r="Q19" s="1341"/>
      <c r="R19" s="1341"/>
      <c r="S19" s="1341"/>
      <c r="T19" s="1341"/>
      <c r="U19" s="1341"/>
      <c r="V19" s="1341"/>
      <c r="W19" s="1341"/>
      <c r="X19" s="1341"/>
      <c r="Y19" s="1341"/>
      <c r="Z19" s="1341"/>
      <c r="AA19" s="1341"/>
      <c r="AB19" s="599" t="s">
        <v>459</v>
      </c>
    </row>
    <row r="20" spans="1:33" ht="22.5">
      <c r="A20" s="1325"/>
      <c r="B20" s="1325"/>
      <c r="C20" s="1325">
        <v>1</v>
      </c>
      <c r="D20" s="1000"/>
      <c r="E20" s="1002"/>
      <c r="F20" s="1002"/>
      <c r="G20" s="1000"/>
      <c r="H20" s="1000"/>
      <c r="I20" s="995"/>
      <c r="J20" s="990"/>
      <c r="K20" s="989"/>
      <c r="L20" s="562" t="str">
        <f>mergeValue(A20) &amp;"."&amp; mergeValue(B20)&amp;"."&amp; mergeValue(C20)</f>
        <v>1.1.1</v>
      </c>
      <c r="M20" s="517" t="s">
        <v>7</v>
      </c>
      <c r="N20" s="549"/>
      <c r="O20" s="1341"/>
      <c r="P20" s="1341"/>
      <c r="Q20" s="1341"/>
      <c r="R20" s="1341"/>
      <c r="S20" s="1341"/>
      <c r="T20" s="1341"/>
      <c r="U20" s="1341"/>
      <c r="V20" s="1341"/>
      <c r="W20" s="1341"/>
      <c r="X20" s="1341"/>
      <c r="Y20" s="1341"/>
      <c r="Z20" s="1341"/>
      <c r="AA20" s="1341"/>
      <c r="AB20" s="599" t="s">
        <v>599</v>
      </c>
    </row>
    <row r="21" spans="1:33" ht="22.5">
      <c r="A21" s="1325"/>
      <c r="B21" s="1325"/>
      <c r="C21" s="1325"/>
      <c r="D21" s="1325">
        <v>1</v>
      </c>
      <c r="E21" s="1002"/>
      <c r="F21" s="1002"/>
      <c r="G21" s="1000"/>
      <c r="H21" s="1000"/>
      <c r="I21" s="995"/>
      <c r="J21" s="990"/>
      <c r="K21" s="989"/>
      <c r="L21" s="562" t="str">
        <f>mergeValue(A21) &amp;"."&amp; mergeValue(B21)&amp;"."&amp; mergeValue(C21)&amp;"."&amp; mergeValue(D21)</f>
        <v>1.1.1.1</v>
      </c>
      <c r="M21" s="518" t="s">
        <v>21</v>
      </c>
      <c r="N21" s="549"/>
      <c r="O21" s="1341"/>
      <c r="P21" s="1341"/>
      <c r="Q21" s="1341"/>
      <c r="R21" s="1341"/>
      <c r="S21" s="1341"/>
      <c r="T21" s="1341"/>
      <c r="U21" s="1341"/>
      <c r="V21" s="1341"/>
      <c r="W21" s="1341"/>
      <c r="X21" s="1341"/>
      <c r="Y21" s="1341"/>
      <c r="Z21" s="1341"/>
      <c r="AA21" s="1341"/>
      <c r="AB21" s="599" t="s">
        <v>600</v>
      </c>
    </row>
    <row r="22" spans="1:33" hidden="1">
      <c r="A22" s="1325"/>
      <c r="B22" s="1325"/>
      <c r="C22" s="1325"/>
      <c r="D22" s="1325"/>
      <c r="E22" s="1325">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25"/>
      <c r="B23" s="1325"/>
      <c r="C23" s="1325"/>
      <c r="D23" s="1325"/>
      <c r="E23" s="1325"/>
      <c r="F23" s="1325">
        <v>1</v>
      </c>
      <c r="G23" s="1000"/>
      <c r="H23" s="1000"/>
      <c r="I23" s="1347"/>
      <c r="J23" s="990"/>
      <c r="K23" s="989"/>
      <c r="L23" s="562" t="str">
        <f>mergeValue(A23) &amp;"."&amp; mergeValue(B23)&amp;"."&amp; mergeValue(C23)&amp;"."&amp; mergeValue(D23)&amp;"."&amp; mergeValue(F23)</f>
        <v>1.1.1.1.1</v>
      </c>
      <c r="M23" s="525" t="s">
        <v>9</v>
      </c>
      <c r="N23" s="550"/>
      <c r="O23" s="1328"/>
      <c r="P23" s="1329"/>
      <c r="Q23" s="1329"/>
      <c r="R23" s="1329"/>
      <c r="S23" s="1329"/>
      <c r="T23" s="1329"/>
      <c r="U23" s="1329"/>
      <c r="V23" s="1329"/>
      <c r="W23" s="1329"/>
      <c r="X23" s="1329"/>
      <c r="Y23" s="1329"/>
      <c r="Z23" s="1329"/>
      <c r="AA23" s="1330"/>
      <c r="AB23" s="599" t="s">
        <v>719</v>
      </c>
      <c r="AD23" s="474" t="str">
        <f>strCheckUnique(AE23:AE28)</f>
        <v/>
      </c>
      <c r="AF23" s="474"/>
    </row>
    <row r="24" spans="1:33" ht="56.25">
      <c r="A24" s="1325"/>
      <c r="B24" s="1325"/>
      <c r="C24" s="1325"/>
      <c r="D24" s="1325"/>
      <c r="E24" s="1325"/>
      <c r="F24" s="1325"/>
      <c r="G24" s="1325">
        <v>1</v>
      </c>
      <c r="H24" s="1000"/>
      <c r="I24" s="1347"/>
      <c r="J24" s="1348"/>
      <c r="K24" s="996"/>
      <c r="L24" s="562" t="str">
        <f>mergeValue(A24) &amp;"."&amp; mergeValue(B24)&amp;"."&amp; mergeValue(C24)&amp;"."&amp; mergeValue(D24)&amp;"."&amp; mergeValue(F24)&amp;"."&amp; mergeValue(G24)</f>
        <v>1.1.1.1.1.1</v>
      </c>
      <c r="M24" s="1088" t="s">
        <v>612</v>
      </c>
      <c r="N24" s="615"/>
      <c r="O24" s="532"/>
      <c r="P24" s="532"/>
      <c r="Q24" s="532"/>
      <c r="R24" s="463"/>
      <c r="S24" s="1041"/>
      <c r="T24" s="463"/>
      <c r="U24" s="1041"/>
      <c r="V24" s="553" t="str">
        <f>W24 &amp; "-" &amp; Y24</f>
        <v>-</v>
      </c>
      <c r="W24" s="1331"/>
      <c r="X24" s="1321" t="s">
        <v>83</v>
      </c>
      <c r="Y24" s="1331"/>
      <c r="Z24" s="1321" t="s">
        <v>84</v>
      </c>
      <c r="AA24" s="507"/>
      <c r="AB24" s="599" t="s">
        <v>737</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25"/>
      <c r="B25" s="1325"/>
      <c r="C25" s="1325"/>
      <c r="D25" s="1325"/>
      <c r="E25" s="1325"/>
      <c r="F25" s="1325"/>
      <c r="G25" s="1325"/>
      <c r="H25" s="1000">
        <v>1</v>
      </c>
      <c r="I25" s="1347"/>
      <c r="J25" s="1348"/>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331"/>
      <c r="X25" s="1321"/>
      <c r="Y25" s="1331"/>
      <c r="Z25" s="1321"/>
      <c r="AA25" s="637"/>
      <c r="AB25" s="1295" t="s">
        <v>738</v>
      </c>
      <c r="AC25" s="470" t="str">
        <f>strCheckDate(O25:AA25)</f>
        <v/>
      </c>
      <c r="AF25" s="474"/>
    </row>
    <row r="26" spans="1:33" hidden="1">
      <c r="A26" s="1325"/>
      <c r="B26" s="1325"/>
      <c r="C26" s="1325"/>
      <c r="D26" s="1325"/>
      <c r="E26" s="1325"/>
      <c r="F26" s="1325"/>
      <c r="G26" s="1325"/>
      <c r="H26" s="1000"/>
      <c r="I26" s="1347"/>
      <c r="J26" s="1348"/>
      <c r="K26" s="996"/>
      <c r="L26" s="569"/>
      <c r="M26" s="615"/>
      <c r="N26" s="615"/>
      <c r="O26" s="532"/>
      <c r="P26" s="463"/>
      <c r="Q26" s="463"/>
      <c r="R26" s="463"/>
      <c r="S26" s="463"/>
      <c r="T26" s="463"/>
      <c r="U26" s="529"/>
      <c r="V26" s="553"/>
      <c r="W26" s="1320"/>
      <c r="X26" s="1321"/>
      <c r="Y26" s="1320"/>
      <c r="Z26" s="1321"/>
      <c r="AA26" s="507"/>
      <c r="AB26" s="1296"/>
      <c r="AF26" s="474">
        <f ca="1">OFFSET(AF26,-1,0)</f>
        <v>0</v>
      </c>
    </row>
    <row r="27" spans="1:33" s="445" customFormat="1" ht="15" customHeight="1">
      <c r="A27" s="1325"/>
      <c r="B27" s="1325"/>
      <c r="C27" s="1325"/>
      <c r="D27" s="1325"/>
      <c r="E27" s="1325"/>
      <c r="F27" s="1325"/>
      <c r="G27" s="1325"/>
      <c r="H27" s="1000"/>
      <c r="I27" s="1347"/>
      <c r="J27" s="1348"/>
      <c r="K27" s="997"/>
      <c r="L27" s="508"/>
      <c r="M27" s="527" t="s">
        <v>40</v>
      </c>
      <c r="N27" s="521"/>
      <c r="O27" s="515"/>
      <c r="P27" s="515"/>
      <c r="Q27" s="515"/>
      <c r="R27" s="515"/>
      <c r="S27" s="515"/>
      <c r="T27" s="515"/>
      <c r="U27" s="515"/>
      <c r="V27" s="515"/>
      <c r="W27" s="533"/>
      <c r="X27" s="534"/>
      <c r="Y27" s="533"/>
      <c r="Z27" s="521"/>
      <c r="AA27" s="530"/>
      <c r="AB27" s="1297"/>
      <c r="AC27" s="471"/>
      <c r="AD27" s="471"/>
      <c r="AE27" s="471"/>
      <c r="AF27" s="471"/>
      <c r="AG27" s="471"/>
    </row>
    <row r="28" spans="1:33" s="445" customFormat="1" ht="15" customHeight="1">
      <c r="A28" s="1325"/>
      <c r="B28" s="1325"/>
      <c r="C28" s="1325"/>
      <c r="D28" s="1325"/>
      <c r="E28" s="1325"/>
      <c r="F28" s="1325"/>
      <c r="G28" s="1000"/>
      <c r="H28" s="1000"/>
      <c r="I28" s="1347"/>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25"/>
      <c r="B29" s="1325"/>
      <c r="C29" s="1325"/>
      <c r="D29" s="1325"/>
      <c r="E29" s="1325"/>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25"/>
      <c r="B30" s="1325"/>
      <c r="C30" s="1325"/>
      <c r="D30" s="1325"/>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25"/>
      <c r="B31" s="1325"/>
      <c r="C31" s="1325"/>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25"/>
      <c r="B32" s="1325"/>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25"/>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88" t="s">
        <v>739</v>
      </c>
      <c r="N36" s="1288"/>
      <c r="O36" s="1288"/>
      <c r="P36" s="1288"/>
      <c r="Q36" s="1288"/>
      <c r="R36" s="1288"/>
      <c r="S36" s="1288"/>
      <c r="T36" s="1288"/>
      <c r="U36" s="1288"/>
      <c r="V36" s="1288"/>
      <c r="W36" s="1288"/>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89" t="s">
        <v>470</v>
      </c>
      <c r="G2" s="1290"/>
      <c r="H2" s="1291"/>
      <c r="I2" s="407"/>
    </row>
    <row r="3" spans="1:20" ht="3" customHeight="1"/>
    <row r="4" spans="1:20" s="182" customFormat="1" ht="11.25">
      <c r="A4" s="206"/>
      <c r="B4" s="206"/>
      <c r="C4" s="206"/>
      <c r="D4" s="206"/>
      <c r="F4" s="1237" t="s">
        <v>445</v>
      </c>
      <c r="G4" s="1237"/>
      <c r="H4" s="1237"/>
      <c r="I4" s="129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9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03.05.2023</v>
      </c>
      <c r="I7" s="188" t="s">
        <v>472</v>
      </c>
      <c r="J7" s="312"/>
      <c r="K7" s="206"/>
      <c r="L7" s="206"/>
      <c r="M7" s="206"/>
      <c r="N7" s="206"/>
      <c r="O7" s="206"/>
      <c r="P7" s="206"/>
      <c r="Q7" s="206"/>
      <c r="R7" s="206"/>
      <c r="S7" s="206"/>
      <c r="T7" s="206"/>
    </row>
    <row r="8" spans="1:20" s="182" customFormat="1" ht="45">
      <c r="A8" s="1293">
        <v>1</v>
      </c>
      <c r="B8" s="206"/>
      <c r="C8" s="206"/>
      <c r="D8" s="206"/>
      <c r="F8" s="313" t="str">
        <f>"2." &amp;mergeValue(A8)</f>
        <v>2.1</v>
      </c>
      <c r="G8" s="389" t="s">
        <v>473</v>
      </c>
      <c r="H8" s="297"/>
      <c r="I8" s="188" t="s">
        <v>567</v>
      </c>
      <c r="J8" s="312"/>
      <c r="K8" s="206"/>
      <c r="L8" s="206"/>
      <c r="M8" s="206"/>
      <c r="N8" s="206"/>
      <c r="O8" s="206"/>
      <c r="P8" s="206"/>
      <c r="Q8" s="206"/>
      <c r="R8" s="206"/>
      <c r="S8" s="206"/>
      <c r="T8" s="206"/>
    </row>
    <row r="9" spans="1:20" s="182" customFormat="1" ht="22.5">
      <c r="A9" s="1293"/>
      <c r="B9" s="206"/>
      <c r="C9" s="206"/>
      <c r="D9" s="206"/>
      <c r="F9" s="313" t="str">
        <f>"3." &amp;mergeValue(A9)</f>
        <v>3.1</v>
      </c>
      <c r="G9" s="389" t="s">
        <v>474</v>
      </c>
      <c r="H9" s="297"/>
      <c r="I9" s="188" t="s">
        <v>565</v>
      </c>
      <c r="J9" s="312"/>
      <c r="K9" s="206"/>
      <c r="L9" s="206"/>
      <c r="M9" s="206"/>
      <c r="N9" s="206"/>
      <c r="O9" s="206"/>
      <c r="P9" s="206"/>
      <c r="Q9" s="206"/>
      <c r="R9" s="206"/>
      <c r="S9" s="206"/>
      <c r="T9" s="206"/>
    </row>
    <row r="10" spans="1:20" s="182" customFormat="1" ht="22.5">
      <c r="A10" s="1293"/>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93"/>
      <c r="B11" s="1293">
        <v>1</v>
      </c>
      <c r="C11" s="321"/>
      <c r="D11" s="321"/>
      <c r="F11" s="313" t="str">
        <f>"4."&amp;mergeValue(A11) &amp;"."&amp;mergeValue(B11)</f>
        <v>4.1.1</v>
      </c>
      <c r="G11" s="304" t="s">
        <v>569</v>
      </c>
      <c r="H11" s="297" t="str">
        <f>IF(region_name="","",region_name)</f>
        <v>Ханты-Мансийский автономный округ</v>
      </c>
      <c r="I11" s="188" t="s">
        <v>478</v>
      </c>
      <c r="J11" s="312"/>
      <c r="K11" s="206"/>
      <c r="L11" s="206"/>
      <c r="M11" s="206"/>
      <c r="N11" s="206"/>
      <c r="O11" s="206"/>
      <c r="P11" s="206"/>
      <c r="Q11" s="206"/>
      <c r="R11" s="206"/>
      <c r="S11" s="206"/>
      <c r="T11" s="206"/>
    </row>
    <row r="12" spans="1:20" s="182" customFormat="1" ht="22.5">
      <c r="A12" s="1293"/>
      <c r="B12" s="1293"/>
      <c r="C12" s="1293">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93"/>
      <c r="B13" s="1293"/>
      <c r="C13" s="1293"/>
      <c r="D13" s="321">
        <v>1</v>
      </c>
      <c r="F13" s="313" t="str">
        <f>"4."&amp;mergeValue(A13) &amp;"."&amp;mergeValue(B13)&amp;"."&amp;mergeValue(C13)&amp;"."&amp;mergeValue(D13)</f>
        <v>4.1.1.1.1</v>
      </c>
      <c r="G13" s="392" t="s">
        <v>477</v>
      </c>
      <c r="H13" s="297"/>
      <c r="I13" s="1294" t="s">
        <v>568</v>
      </c>
      <c r="J13" s="312"/>
      <c r="K13" s="206"/>
      <c r="L13" s="206"/>
      <c r="M13" s="206"/>
      <c r="N13" s="206"/>
      <c r="O13" s="206"/>
      <c r="P13" s="206"/>
      <c r="Q13" s="206"/>
      <c r="R13" s="206"/>
      <c r="S13" s="206"/>
      <c r="T13" s="206"/>
    </row>
    <row r="14" spans="1:20" s="182" customFormat="1" ht="18.75">
      <c r="A14" s="1293"/>
      <c r="B14" s="1293"/>
      <c r="C14" s="1293"/>
      <c r="D14" s="321"/>
      <c r="F14" s="315"/>
      <c r="G14" s="143" t="s">
        <v>4</v>
      </c>
      <c r="H14" s="320"/>
      <c r="I14" s="1294"/>
      <c r="J14" s="312"/>
      <c r="K14" s="206"/>
      <c r="L14" s="206"/>
      <c r="M14" s="206"/>
      <c r="N14" s="206"/>
      <c r="O14" s="206"/>
      <c r="P14" s="206"/>
      <c r="Q14" s="206"/>
      <c r="R14" s="206"/>
      <c r="S14" s="206"/>
      <c r="T14" s="206"/>
    </row>
    <row r="15" spans="1:20" s="182" customFormat="1" ht="18.75">
      <c r="A15" s="1293"/>
      <c r="B15" s="1293"/>
      <c r="C15" s="321"/>
      <c r="D15" s="321"/>
      <c r="F15" s="315"/>
      <c r="G15" s="142" t="s">
        <v>401</v>
      </c>
      <c r="H15" s="316"/>
      <c r="I15" s="317"/>
      <c r="J15" s="312"/>
      <c r="K15" s="206"/>
      <c r="L15" s="206"/>
      <c r="M15" s="206"/>
      <c r="N15" s="206"/>
      <c r="O15" s="206"/>
      <c r="P15" s="206"/>
      <c r="Q15" s="206"/>
      <c r="R15" s="206"/>
      <c r="S15" s="206"/>
      <c r="T15" s="206"/>
    </row>
    <row r="16" spans="1:20" s="182" customFormat="1" ht="18.75">
      <c r="A16" s="1293"/>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88" t="s">
        <v>570</v>
      </c>
      <c r="H19" s="128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22" t="s">
        <v>744</v>
      </c>
      <c r="M5" s="1322"/>
      <c r="N5" s="1322"/>
      <c r="O5" s="1322"/>
      <c r="P5" s="1322"/>
      <c r="Q5" s="1322"/>
      <c r="R5" s="1322"/>
      <c r="S5" s="1322"/>
      <c r="T5" s="1322"/>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0"/>
      <c r="M7" s="1046"/>
      <c r="O7" s="1298"/>
      <c r="P7" s="1298"/>
      <c r="Q7" s="1298"/>
      <c r="R7" s="1298"/>
      <c r="S7" s="1298"/>
      <c r="T7" s="1298"/>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299" t="str">
        <f>IF(datePr_ch="",IF(datePr="","",datePr),datePr_ch)</f>
        <v>28.04.2023</v>
      </c>
      <c r="O8" s="1299"/>
      <c r="P8" s="1299"/>
      <c r="Q8" s="1299"/>
      <c r="R8" s="1299"/>
      <c r="S8" s="1299"/>
      <c r="T8" s="1299"/>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299" t="str">
        <f>IF(numberPr_ch="",IF(numberPr="","",numberPr),numberPr_ch)</f>
        <v>01-02/438; 01-02/440; 01-02/439; 01-02/441; 01-02/442</v>
      </c>
      <c r="O9" s="1299"/>
      <c r="P9" s="1299"/>
      <c r="Q9" s="1299"/>
      <c r="R9" s="1299"/>
      <c r="S9" s="1299"/>
      <c r="T9" s="1299"/>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0"/>
      <c r="M10" s="1046"/>
      <c r="O10" s="1298"/>
      <c r="P10" s="1298"/>
      <c r="Q10" s="1298"/>
      <c r="R10" s="1298"/>
      <c r="S10" s="1298"/>
      <c r="T10" s="1298"/>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634</v>
      </c>
      <c r="AA11" s="734" t="s">
        <v>635</v>
      </c>
      <c r="AH11" s="736"/>
      <c r="AI11" s="736"/>
      <c r="AJ11" s="736"/>
      <c r="AK11" s="736"/>
    </row>
    <row r="12" spans="1:37" s="461" customFormat="1" ht="11.25" hidden="1">
      <c r="A12" s="475"/>
      <c r="B12" s="475"/>
      <c r="C12" s="475"/>
      <c r="D12" s="475"/>
      <c r="E12" s="475"/>
      <c r="F12" s="475"/>
      <c r="G12" s="475"/>
      <c r="H12" s="475"/>
      <c r="L12" s="1323"/>
      <c r="M12" s="1323"/>
      <c r="N12" s="536"/>
      <c r="O12" s="1346"/>
      <c r="P12" s="1346"/>
      <c r="Q12" s="1346"/>
      <c r="R12" s="1346"/>
      <c r="S12" s="1346"/>
      <c r="T12" s="1346"/>
      <c r="U12" s="456"/>
      <c r="AE12" s="473" t="s">
        <v>371</v>
      </c>
      <c r="AH12" s="475"/>
      <c r="AI12" s="475"/>
      <c r="AJ12" s="475"/>
      <c r="AK12" s="475"/>
    </row>
    <row r="13" spans="1:37">
      <c r="J13" s="451"/>
      <c r="K13" s="451"/>
      <c r="L13" s="447"/>
      <c r="M13" s="447"/>
      <c r="N13" s="447"/>
      <c r="O13" s="1343"/>
      <c r="P13" s="1343"/>
      <c r="Q13" s="1343"/>
      <c r="R13" s="1343"/>
      <c r="S13" s="1343"/>
      <c r="T13" s="1343"/>
      <c r="U13" s="568"/>
      <c r="Z13" s="1343"/>
      <c r="AA13" s="1343"/>
      <c r="AB13" s="1343"/>
      <c r="AC13" s="1343"/>
      <c r="AD13" s="1343"/>
      <c r="AE13" s="1343"/>
    </row>
    <row r="14" spans="1:37">
      <c r="J14" s="451"/>
      <c r="K14" s="451"/>
      <c r="L14" s="1237" t="s">
        <v>445</v>
      </c>
      <c r="M14" s="1237"/>
      <c r="N14" s="1237"/>
      <c r="O14" s="1237"/>
      <c r="P14" s="1237"/>
      <c r="Q14" s="1237"/>
      <c r="R14" s="1237"/>
      <c r="S14" s="1237"/>
      <c r="T14" s="1237"/>
      <c r="U14" s="1237"/>
      <c r="V14" s="1237"/>
      <c r="W14" s="1237"/>
      <c r="X14" s="1237"/>
      <c r="Y14" s="1237"/>
      <c r="Z14" s="1237"/>
      <c r="AA14" s="1237"/>
      <c r="AB14" s="1237"/>
      <c r="AC14" s="1237"/>
      <c r="AD14" s="1237"/>
      <c r="AE14" s="1237"/>
      <c r="AF14" s="1237"/>
      <c r="AG14" s="1237" t="s">
        <v>446</v>
      </c>
    </row>
    <row r="15" spans="1:37" ht="14.25" customHeight="1">
      <c r="J15" s="451"/>
      <c r="K15" s="451"/>
      <c r="L15" s="1306" t="s">
        <v>91</v>
      </c>
      <c r="M15" s="1306" t="s">
        <v>617</v>
      </c>
      <c r="N15" s="1360" t="s">
        <v>596</v>
      </c>
      <c r="O15" s="1360"/>
      <c r="P15" s="1360"/>
      <c r="Q15" s="1360"/>
      <c r="R15" s="1360" t="s">
        <v>597</v>
      </c>
      <c r="S15" s="1360"/>
      <c r="T15" s="1360"/>
      <c r="U15" s="1360"/>
      <c r="V15" s="1360" t="s">
        <v>598</v>
      </c>
      <c r="W15" s="1360"/>
      <c r="X15" s="1360"/>
      <c r="Y15" s="1360"/>
      <c r="Z15" s="1306" t="s">
        <v>603</v>
      </c>
      <c r="AA15" s="1306"/>
      <c r="AB15" s="1306"/>
      <c r="AC15" s="1306"/>
      <c r="AD15" s="1306"/>
      <c r="AE15" s="1306" t="s">
        <v>339</v>
      </c>
      <c r="AF15" s="1342" t="s">
        <v>274</v>
      </c>
      <c r="AG15" s="1237"/>
    </row>
    <row r="16" spans="1:37" s="493" customFormat="1" ht="27.75" customHeight="1">
      <c r="A16" s="554"/>
      <c r="B16" s="554"/>
      <c r="C16" s="554"/>
      <c r="D16" s="554"/>
      <c r="E16" s="554"/>
      <c r="F16" s="554"/>
      <c r="G16" s="560"/>
      <c r="H16" s="560"/>
      <c r="I16" s="501"/>
      <c r="J16" s="499"/>
      <c r="K16" s="499"/>
      <c r="L16" s="1306"/>
      <c r="M16" s="1306"/>
      <c r="N16" s="1360"/>
      <c r="O16" s="1360"/>
      <c r="P16" s="1360"/>
      <c r="Q16" s="1360"/>
      <c r="R16" s="1360"/>
      <c r="S16" s="1360"/>
      <c r="T16" s="1360"/>
      <c r="U16" s="1360"/>
      <c r="V16" s="1360"/>
      <c r="W16" s="1360"/>
      <c r="X16" s="1360"/>
      <c r="Y16" s="1360"/>
      <c r="Z16" s="1237" t="s">
        <v>620</v>
      </c>
      <c r="AA16" s="1237"/>
      <c r="AB16" s="1237" t="s">
        <v>614</v>
      </c>
      <c r="AC16" s="1237"/>
      <c r="AD16" s="1237"/>
      <c r="AE16" s="1306"/>
      <c r="AF16" s="1342"/>
      <c r="AG16" s="1237"/>
      <c r="AH16" s="554"/>
      <c r="AI16" s="554"/>
      <c r="AJ16" s="554"/>
      <c r="AK16" s="554"/>
    </row>
    <row r="17" spans="1:37" ht="14.25" customHeight="1">
      <c r="J17" s="451"/>
      <c r="K17" s="451"/>
      <c r="L17" s="1306"/>
      <c r="M17" s="1306"/>
      <c r="N17" s="1360"/>
      <c r="O17" s="1360"/>
      <c r="P17" s="1360"/>
      <c r="Q17" s="1360"/>
      <c r="R17" s="1360"/>
      <c r="S17" s="1360"/>
      <c r="T17" s="1360"/>
      <c r="U17" s="1360"/>
      <c r="V17" s="1360"/>
      <c r="W17" s="1360"/>
      <c r="X17" s="1360"/>
      <c r="Y17" s="1360"/>
      <c r="Z17" s="504" t="s">
        <v>618</v>
      </c>
      <c r="AA17" s="504" t="s">
        <v>619</v>
      </c>
      <c r="AB17" s="506" t="s">
        <v>273</v>
      </c>
      <c r="AC17" s="1351" t="s">
        <v>272</v>
      </c>
      <c r="AD17" s="1351"/>
      <c r="AE17" s="1306"/>
      <c r="AF17" s="1342"/>
      <c r="AG17" s="1237"/>
    </row>
    <row r="18" spans="1:37">
      <c r="J18" s="451"/>
      <c r="K18" s="459">
        <v>1</v>
      </c>
      <c r="L18" s="448" t="s">
        <v>92</v>
      </c>
      <c r="M18" s="448" t="s">
        <v>48</v>
      </c>
      <c r="N18" s="1361">
        <f ca="1">OFFSET(N18,0,-1)+1</f>
        <v>3</v>
      </c>
      <c r="O18" s="1361"/>
      <c r="P18" s="1361"/>
      <c r="Q18" s="1361"/>
      <c r="R18" s="1361">
        <f ca="1">OFFSET(N18,0,0)+1</f>
        <v>4</v>
      </c>
      <c r="S18" s="1361"/>
      <c r="T18" s="1361"/>
      <c r="U18" s="1361"/>
      <c r="V18" s="640"/>
      <c r="W18" s="640"/>
      <c r="X18" s="640"/>
      <c r="Y18" s="641">
        <f ca="1">OFFSET(R18,0,0)+1</f>
        <v>5</v>
      </c>
      <c r="Z18" s="457">
        <f ca="1">OFFSET(Z18,0,-1)+1</f>
        <v>6</v>
      </c>
      <c r="AA18" s="457">
        <f ca="1">OFFSET(AA18,0,-1)+1</f>
        <v>7</v>
      </c>
      <c r="AB18" s="457">
        <f ca="1">OFFSET(AB18,0,-1)+1</f>
        <v>8</v>
      </c>
      <c r="AC18" s="1361">
        <f ca="1">OFFSET(AC18,0,-1)+1</f>
        <v>9</v>
      </c>
      <c r="AD18" s="1361"/>
      <c r="AE18" s="457">
        <f ca="1">OFFSET(AE18,0,-2)+1</f>
        <v>10</v>
      </c>
      <c r="AF18" s="493"/>
      <c r="AG18" s="457">
        <f ca="1">OFFSET(AG18,0,-2)+1</f>
        <v>11</v>
      </c>
    </row>
    <row r="19" spans="1:37" ht="22.5">
      <c r="A19" s="1325">
        <v>1</v>
      </c>
      <c r="B19" s="963"/>
      <c r="C19" s="963"/>
      <c r="D19" s="963"/>
      <c r="E19" s="963"/>
      <c r="F19" s="956"/>
      <c r="G19" s="962"/>
      <c r="H19" s="962"/>
      <c r="I19" s="944"/>
      <c r="J19" s="943"/>
      <c r="K19" s="943"/>
      <c r="L19" s="562">
        <f>mergeValue(A19)</f>
        <v>1</v>
      </c>
      <c r="M19" s="610" t="s">
        <v>19</v>
      </c>
      <c r="N19" s="1362"/>
      <c r="O19" s="1362"/>
      <c r="P19" s="1362"/>
      <c r="Q19" s="1362"/>
      <c r="R19" s="1362"/>
      <c r="S19" s="1362"/>
      <c r="T19" s="1362"/>
      <c r="U19" s="1362"/>
      <c r="V19" s="1362"/>
      <c r="W19" s="1362"/>
      <c r="X19" s="1362"/>
      <c r="Y19" s="1362"/>
      <c r="Z19" s="1362"/>
      <c r="AA19" s="1362"/>
      <c r="AB19" s="1362"/>
      <c r="AC19" s="1362"/>
      <c r="AD19" s="1362"/>
      <c r="AE19" s="1362"/>
      <c r="AF19" s="1362"/>
      <c r="AG19" s="550" t="s">
        <v>717</v>
      </c>
    </row>
    <row r="20" spans="1:37" ht="22.5">
      <c r="A20" s="1325"/>
      <c r="B20" s="1325">
        <v>1</v>
      </c>
      <c r="C20" s="963"/>
      <c r="D20" s="963"/>
      <c r="E20" s="963"/>
      <c r="F20" s="956"/>
      <c r="G20" s="965"/>
      <c r="H20" s="966"/>
      <c r="I20" s="945"/>
      <c r="J20" s="940"/>
      <c r="K20" s="938"/>
      <c r="L20" s="562" t="str">
        <f>mergeValue(A20) &amp;"."&amp; mergeValue(B20)</f>
        <v>1.1</v>
      </c>
      <c r="M20" s="516" t="s">
        <v>15</v>
      </c>
      <c r="N20" s="1363"/>
      <c r="O20" s="1363"/>
      <c r="P20" s="1363"/>
      <c r="Q20" s="1363"/>
      <c r="R20" s="1363"/>
      <c r="S20" s="1363"/>
      <c r="T20" s="1363"/>
      <c r="U20" s="1363"/>
      <c r="V20" s="1363"/>
      <c r="W20" s="1363"/>
      <c r="X20" s="1363"/>
      <c r="Y20" s="1363"/>
      <c r="Z20" s="1363"/>
      <c r="AA20" s="1363"/>
      <c r="AB20" s="1363"/>
      <c r="AC20" s="1363"/>
      <c r="AD20" s="1363"/>
      <c r="AE20" s="1363"/>
      <c r="AF20" s="1363"/>
      <c r="AG20" s="550" t="s">
        <v>459</v>
      </c>
    </row>
    <row r="21" spans="1:37" ht="22.5">
      <c r="A21" s="1325"/>
      <c r="B21" s="1325"/>
      <c r="C21" s="1325">
        <v>1</v>
      </c>
      <c r="D21" s="963"/>
      <c r="E21" s="963"/>
      <c r="F21" s="956"/>
      <c r="G21" s="965"/>
      <c r="H21" s="966"/>
      <c r="I21" s="945"/>
      <c r="J21" s="940"/>
      <c r="K21" s="938"/>
      <c r="L21" s="562" t="str">
        <f>mergeValue(A21) &amp;"."&amp; mergeValue(B21)&amp;"."&amp; mergeValue(C21)</f>
        <v>1.1.1</v>
      </c>
      <c r="M21" s="517" t="s">
        <v>7</v>
      </c>
      <c r="N21" s="1363"/>
      <c r="O21" s="1363"/>
      <c r="P21" s="1363"/>
      <c r="Q21" s="1363"/>
      <c r="R21" s="1363"/>
      <c r="S21" s="1363"/>
      <c r="T21" s="1363"/>
      <c r="U21" s="1363"/>
      <c r="V21" s="1363"/>
      <c r="W21" s="1363"/>
      <c r="X21" s="1363"/>
      <c r="Y21" s="1363"/>
      <c r="Z21" s="1363"/>
      <c r="AA21" s="1363"/>
      <c r="AB21" s="1363"/>
      <c r="AC21" s="1363"/>
      <c r="AD21" s="1363"/>
      <c r="AE21" s="1363"/>
      <c r="AF21" s="1363"/>
      <c r="AG21" s="550" t="s">
        <v>599</v>
      </c>
    </row>
    <row r="22" spans="1:37" ht="15" customHeight="1">
      <c r="A22" s="1325"/>
      <c r="B22" s="1325"/>
      <c r="C22" s="1325"/>
      <c r="D22" s="1325">
        <v>1</v>
      </c>
      <c r="E22" s="963"/>
      <c r="F22" s="956"/>
      <c r="G22" s="965"/>
      <c r="H22" s="966"/>
      <c r="I22" s="945"/>
      <c r="J22" s="940"/>
      <c r="K22" s="938"/>
      <c r="L22" s="562" t="str">
        <f>mergeValue(A22) &amp;"."&amp; mergeValue(B22)&amp;"."&amp; mergeValue(C22)&amp;"."&amp; mergeValue(D22)</f>
        <v>1.1.1.1</v>
      </c>
      <c r="M22" s="518" t="s">
        <v>21</v>
      </c>
      <c r="N22" s="1363"/>
      <c r="O22" s="1363"/>
      <c r="P22" s="1363"/>
      <c r="Q22" s="1363"/>
      <c r="R22" s="1363"/>
      <c r="S22" s="1363"/>
      <c r="T22" s="1363"/>
      <c r="U22" s="1363"/>
      <c r="V22" s="1363"/>
      <c r="W22" s="1363"/>
      <c r="X22" s="1363"/>
      <c r="Y22" s="1363"/>
      <c r="Z22" s="1363"/>
      <c r="AA22" s="1363"/>
      <c r="AB22" s="1363"/>
      <c r="AC22" s="1363"/>
      <c r="AD22" s="1363"/>
      <c r="AE22" s="1363"/>
      <c r="AF22" s="1363"/>
      <c r="AG22" s="550" t="s">
        <v>622</v>
      </c>
    </row>
    <row r="23" spans="1:37" ht="20.100000000000001" customHeight="1">
      <c r="A23" s="1325"/>
      <c r="B23" s="1325"/>
      <c r="C23" s="1325"/>
      <c r="D23" s="1325"/>
      <c r="E23" s="1325">
        <v>1</v>
      </c>
      <c r="F23" s="956"/>
      <c r="G23" s="965"/>
      <c r="H23" s="966"/>
      <c r="I23" s="967"/>
      <c r="J23" s="957"/>
      <c r="K23" s="1236"/>
      <c r="L23" s="1364" t="str">
        <f>mergeValue(A23) &amp;"."&amp; mergeValue(B23)&amp;"."&amp; mergeValue(C23)&amp;"."&amp; mergeValue(D23)&amp;"."&amp; mergeValue(E23)</f>
        <v>1.1.1.1.1</v>
      </c>
      <c r="M23" s="1365"/>
      <c r="N23" s="1321" t="s">
        <v>84</v>
      </c>
      <c r="O23" s="1359"/>
      <c r="P23" s="1355">
        <v>1</v>
      </c>
      <c r="Q23" s="1356"/>
      <c r="R23" s="1321" t="s">
        <v>84</v>
      </c>
      <c r="S23" s="1359"/>
      <c r="T23" s="1355">
        <v>1</v>
      </c>
      <c r="U23" s="1356"/>
      <c r="V23" s="1321" t="s">
        <v>84</v>
      </c>
      <c r="W23" s="531"/>
      <c r="X23" s="509">
        <v>1</v>
      </c>
      <c r="Y23" s="1042"/>
      <c r="Z23" s="638"/>
      <c r="AA23" s="638"/>
      <c r="AB23" s="1331"/>
      <c r="AC23" s="1321" t="s">
        <v>83</v>
      </c>
      <c r="AD23" s="1331"/>
      <c r="AE23" s="1321" t="s">
        <v>84</v>
      </c>
      <c r="AF23" s="547"/>
      <c r="AG23" s="1352" t="s">
        <v>621</v>
      </c>
      <c r="AH23" s="470" t="str">
        <f>strCheckDate(Z24:AF24)</f>
        <v/>
      </c>
      <c r="AI23" s="474" t="str">
        <f>IF(AND(COUNTIF(AJ18:AJ27,AJ23)&gt;1,AJ23&lt;&gt;""),"ErrUnique:HasDoubleConn","")</f>
        <v/>
      </c>
      <c r="AJ23" s="474"/>
      <c r="AK23" s="474"/>
    </row>
    <row r="24" spans="1:37" ht="20.100000000000001" customHeight="1">
      <c r="A24" s="1325"/>
      <c r="B24" s="1325"/>
      <c r="C24" s="1325"/>
      <c r="D24" s="1325"/>
      <c r="E24" s="1325"/>
      <c r="F24" s="956"/>
      <c r="G24" s="965"/>
      <c r="H24" s="966"/>
      <c r="I24" s="967"/>
      <c r="J24" s="957"/>
      <c r="K24" s="1236"/>
      <c r="L24" s="1364"/>
      <c r="M24" s="1365"/>
      <c r="N24" s="1321"/>
      <c r="O24" s="1359"/>
      <c r="P24" s="1355"/>
      <c r="Q24" s="1357"/>
      <c r="R24" s="1321"/>
      <c r="S24" s="1359"/>
      <c r="T24" s="1355"/>
      <c r="U24" s="1358"/>
      <c r="V24" s="1321"/>
      <c r="W24" s="570"/>
      <c r="X24" s="535"/>
      <c r="Y24" s="535"/>
      <c r="Z24" s="541"/>
      <c r="AA24" s="572" t="str">
        <f>AB23 &amp; "-" &amp; AD23</f>
        <v>-</v>
      </c>
      <c r="AB24" s="1320"/>
      <c r="AC24" s="1321"/>
      <c r="AD24" s="1320"/>
      <c r="AE24" s="1321"/>
      <c r="AF24" s="639"/>
      <c r="AG24" s="1353"/>
      <c r="AI24" s="474"/>
      <c r="AJ24" s="474"/>
      <c r="AK24" s="474"/>
    </row>
    <row r="25" spans="1:37" ht="20.100000000000001" customHeight="1">
      <c r="A25" s="1325"/>
      <c r="B25" s="1325"/>
      <c r="C25" s="1325"/>
      <c r="D25" s="1325"/>
      <c r="E25" s="1325"/>
      <c r="F25" s="956"/>
      <c r="G25" s="965"/>
      <c r="H25" s="966"/>
      <c r="I25" s="967"/>
      <c r="J25" s="957"/>
      <c r="K25" s="1236"/>
      <c r="L25" s="1364"/>
      <c r="M25" s="1365"/>
      <c r="N25" s="1321"/>
      <c r="O25" s="1359"/>
      <c r="P25" s="1355"/>
      <c r="Q25" s="1358"/>
      <c r="R25" s="1321"/>
      <c r="S25" s="571"/>
      <c r="T25" s="528"/>
      <c r="U25" s="535"/>
      <c r="V25" s="540"/>
      <c r="W25" s="540"/>
      <c r="X25" s="540"/>
      <c r="Y25" s="540"/>
      <c r="Z25" s="541"/>
      <c r="AA25" s="541"/>
      <c r="AB25" s="542"/>
      <c r="AC25" s="534"/>
      <c r="AD25" s="534"/>
      <c r="AE25" s="542"/>
      <c r="AF25" s="534"/>
      <c r="AG25" s="1353"/>
      <c r="AI25" s="474"/>
      <c r="AJ25" s="474"/>
      <c r="AK25" s="474"/>
    </row>
    <row r="26" spans="1:37" ht="20.100000000000001" customHeight="1">
      <c r="A26" s="1325"/>
      <c r="B26" s="1325"/>
      <c r="C26" s="1325"/>
      <c r="D26" s="1325"/>
      <c r="E26" s="1325"/>
      <c r="F26" s="956"/>
      <c r="G26" s="965"/>
      <c r="H26" s="966"/>
      <c r="I26" s="967"/>
      <c r="J26" s="957"/>
      <c r="K26" s="1236"/>
      <c r="L26" s="1364"/>
      <c r="M26" s="1365"/>
      <c r="N26" s="1321"/>
      <c r="O26" s="543"/>
      <c r="P26" s="545"/>
      <c r="Q26" s="544"/>
      <c r="R26" s="540"/>
      <c r="S26" s="540"/>
      <c r="T26" s="540"/>
      <c r="U26" s="540"/>
      <c r="V26" s="540"/>
      <c r="W26" s="540"/>
      <c r="X26" s="540"/>
      <c r="Y26" s="540"/>
      <c r="Z26" s="541"/>
      <c r="AA26" s="541"/>
      <c r="AB26" s="542"/>
      <c r="AC26" s="534"/>
      <c r="AD26" s="534"/>
      <c r="AE26" s="542"/>
      <c r="AF26" s="534"/>
      <c r="AG26" s="1353"/>
      <c r="AI26" s="474"/>
      <c r="AJ26" s="474"/>
      <c r="AK26" s="474"/>
    </row>
    <row r="27" spans="1:37" s="445" customFormat="1" ht="15" customHeight="1">
      <c r="A27" s="1325"/>
      <c r="B27" s="1325"/>
      <c r="C27" s="1325"/>
      <c r="D27" s="1325"/>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54"/>
      <c r="AH27" s="471"/>
      <c r="AI27" s="471"/>
      <c r="AJ27" s="205"/>
      <c r="AK27" s="205"/>
    </row>
    <row r="28" spans="1:37" s="445" customFormat="1" ht="15" customHeight="1">
      <c r="A28" s="1325"/>
      <c r="B28" s="1325"/>
      <c r="C28" s="1325"/>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25"/>
      <c r="B29" s="1325"/>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25"/>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88" t="s">
        <v>746</v>
      </c>
      <c r="N33" s="1288"/>
      <c r="O33" s="1288"/>
      <c r="P33" s="1288"/>
      <c r="Q33" s="1288"/>
      <c r="R33" s="1288"/>
      <c r="S33" s="1288"/>
      <c r="T33" s="1288"/>
      <c r="U33" s="1288"/>
      <c r="V33" s="1288"/>
      <c r="W33" s="1288"/>
      <c r="X33" s="1288"/>
      <c r="Y33" s="1288"/>
      <c r="Z33" s="1288"/>
      <c r="AA33" s="1288"/>
      <c r="AB33" s="1288"/>
      <c r="AC33" s="1288"/>
      <c r="AD33" s="1288"/>
      <c r="AE33" s="1288"/>
      <c r="AF33" s="1288"/>
      <c r="AG33" s="1288"/>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89" t="s">
        <v>470</v>
      </c>
      <c r="G2" s="1290"/>
      <c r="H2" s="1291"/>
      <c r="I2" s="407"/>
    </row>
    <row r="3" spans="1:20" ht="3" customHeight="1"/>
    <row r="4" spans="1:20" s="182" customFormat="1" ht="11.25">
      <c r="A4" s="206"/>
      <c r="B4" s="206"/>
      <c r="C4" s="206"/>
      <c r="D4" s="206"/>
      <c r="F4" s="1237" t="s">
        <v>445</v>
      </c>
      <c r="G4" s="1237"/>
      <c r="H4" s="1237"/>
      <c r="I4" s="129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9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03.05.2023</v>
      </c>
      <c r="I7" s="188" t="s">
        <v>472</v>
      </c>
      <c r="J7" s="312"/>
      <c r="K7" s="206"/>
      <c r="L7" s="206"/>
      <c r="M7" s="206"/>
      <c r="N7" s="206"/>
      <c r="O7" s="206"/>
      <c r="P7" s="206"/>
      <c r="Q7" s="206"/>
      <c r="R7" s="206"/>
      <c r="S7" s="206"/>
      <c r="T7" s="206"/>
    </row>
    <row r="8" spans="1:20" s="182" customFormat="1" ht="45">
      <c r="A8" s="1293">
        <v>1</v>
      </c>
      <c r="B8" s="206"/>
      <c r="C8" s="206"/>
      <c r="D8" s="206"/>
      <c r="F8" s="313" t="str">
        <f>"2." &amp;mergeValue(A8)</f>
        <v>2.1</v>
      </c>
      <c r="G8" s="389" t="s">
        <v>473</v>
      </c>
      <c r="H8" s="297"/>
      <c r="I8" s="188" t="s">
        <v>567</v>
      </c>
      <c r="J8" s="312"/>
      <c r="K8" s="206"/>
      <c r="L8" s="206"/>
      <c r="M8" s="206"/>
      <c r="N8" s="206"/>
      <c r="O8" s="206"/>
      <c r="P8" s="206"/>
      <c r="Q8" s="206"/>
      <c r="R8" s="206"/>
      <c r="S8" s="206"/>
      <c r="T8" s="206"/>
    </row>
    <row r="9" spans="1:20" s="182" customFormat="1" ht="22.5">
      <c r="A9" s="1293"/>
      <c r="B9" s="206"/>
      <c r="C9" s="206"/>
      <c r="D9" s="206"/>
      <c r="F9" s="313" t="str">
        <f>"3." &amp;mergeValue(A9)</f>
        <v>3.1</v>
      </c>
      <c r="G9" s="389" t="s">
        <v>474</v>
      </c>
      <c r="H9" s="297"/>
      <c r="I9" s="188" t="s">
        <v>565</v>
      </c>
      <c r="J9" s="312"/>
      <c r="K9" s="206"/>
      <c r="L9" s="206"/>
      <c r="M9" s="206"/>
      <c r="N9" s="206"/>
      <c r="O9" s="206"/>
      <c r="P9" s="206"/>
      <c r="Q9" s="206"/>
      <c r="R9" s="206"/>
      <c r="S9" s="206"/>
      <c r="T9" s="206"/>
    </row>
    <row r="10" spans="1:20" s="182" customFormat="1" ht="22.5">
      <c r="A10" s="1293"/>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93"/>
      <c r="B11" s="1293">
        <v>1</v>
      </c>
      <c r="C11" s="321"/>
      <c r="D11" s="321"/>
      <c r="F11" s="313" t="str">
        <f>"4."&amp;mergeValue(A11) &amp;"."&amp;mergeValue(B11)</f>
        <v>4.1.1</v>
      </c>
      <c r="G11" s="304" t="s">
        <v>569</v>
      </c>
      <c r="H11" s="297" t="str">
        <f>IF(region_name="","",region_name)</f>
        <v>Ханты-Мансийский автономный округ</v>
      </c>
      <c r="I11" s="188" t="s">
        <v>478</v>
      </c>
      <c r="J11" s="312"/>
      <c r="K11" s="206"/>
      <c r="L11" s="206"/>
      <c r="M11" s="206"/>
      <c r="N11" s="206"/>
      <c r="O11" s="206"/>
      <c r="P11" s="206"/>
      <c r="Q11" s="206"/>
      <c r="R11" s="206"/>
      <c r="S11" s="206"/>
      <c r="T11" s="206"/>
    </row>
    <row r="12" spans="1:20" s="182" customFormat="1" ht="22.5">
      <c r="A12" s="1293"/>
      <c r="B12" s="1293"/>
      <c r="C12" s="1293">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93"/>
      <c r="B13" s="1293"/>
      <c r="C13" s="1293"/>
      <c r="D13" s="321">
        <v>1</v>
      </c>
      <c r="F13" s="313" t="str">
        <f>"4."&amp;mergeValue(A13) &amp;"."&amp;mergeValue(B13)&amp;"."&amp;mergeValue(C13)&amp;"."&amp;mergeValue(D13)</f>
        <v>4.1.1.1.1</v>
      </c>
      <c r="G13" s="392" t="s">
        <v>477</v>
      </c>
      <c r="H13" s="297"/>
      <c r="I13" s="1294" t="s">
        <v>568</v>
      </c>
      <c r="J13" s="312"/>
      <c r="K13" s="206"/>
      <c r="L13" s="206"/>
      <c r="M13" s="206"/>
      <c r="N13" s="206"/>
      <c r="O13" s="206"/>
      <c r="P13" s="206"/>
      <c r="Q13" s="206"/>
      <c r="R13" s="206"/>
      <c r="S13" s="206"/>
      <c r="T13" s="206"/>
    </row>
    <row r="14" spans="1:20" s="182" customFormat="1" ht="18.75">
      <c r="A14" s="1293"/>
      <c r="B14" s="1293"/>
      <c r="C14" s="1293"/>
      <c r="D14" s="321"/>
      <c r="F14" s="315"/>
      <c r="G14" s="143" t="s">
        <v>4</v>
      </c>
      <c r="H14" s="320"/>
      <c r="I14" s="1294"/>
      <c r="J14" s="312"/>
      <c r="K14" s="206"/>
      <c r="L14" s="206"/>
      <c r="M14" s="206"/>
      <c r="N14" s="206"/>
      <c r="O14" s="206"/>
      <c r="P14" s="206"/>
      <c r="Q14" s="206"/>
      <c r="R14" s="206"/>
      <c r="S14" s="206"/>
      <c r="T14" s="206"/>
    </row>
    <row r="15" spans="1:20" s="182" customFormat="1" ht="18.75">
      <c r="A15" s="1293"/>
      <c r="B15" s="1293"/>
      <c r="C15" s="321"/>
      <c r="D15" s="321"/>
      <c r="F15" s="393"/>
      <c r="G15" s="187" t="s">
        <v>401</v>
      </c>
      <c r="H15" s="394"/>
      <c r="I15" s="395"/>
      <c r="J15" s="312"/>
      <c r="K15" s="206"/>
      <c r="L15" s="206"/>
      <c r="M15" s="206"/>
      <c r="N15" s="206"/>
      <c r="O15" s="206"/>
      <c r="P15" s="206"/>
      <c r="Q15" s="206"/>
      <c r="R15" s="206"/>
      <c r="S15" s="206"/>
      <c r="T15" s="206"/>
    </row>
    <row r="16" spans="1:20" s="182" customFormat="1" ht="18.75">
      <c r="A16" s="1293"/>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88" t="s">
        <v>570</v>
      </c>
      <c r="H19" s="128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6"/>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1">
        <v>45049.465509259258</v>
      </c>
      <c r="B2" s="12" t="s">
        <v>756</v>
      </c>
      <c r="C2" s="12" t="s">
        <v>439</v>
      </c>
    </row>
    <row r="3" spans="1:4">
      <c r="A3" s="1191">
        <v>45049.465520833335</v>
      </c>
      <c r="B3" s="12" t="s">
        <v>757</v>
      </c>
      <c r="C3" s="12" t="s">
        <v>439</v>
      </c>
    </row>
    <row r="4" spans="1:4" ht="67.5">
      <c r="A4" s="1191">
        <v>45049.465520833335</v>
      </c>
      <c r="B4" s="12" t="s">
        <v>758</v>
      </c>
      <c r="C4" s="12" t="s">
        <v>439</v>
      </c>
    </row>
    <row r="5" spans="1:4">
      <c r="A5" s="1191">
        <v>45049.465520833335</v>
      </c>
      <c r="B5" s="12" t="s">
        <v>759</v>
      </c>
      <c r="C5" s="12" t="s">
        <v>439</v>
      </c>
    </row>
    <row r="6" spans="1:4">
      <c r="A6" s="1191">
        <v>45049.465532407405</v>
      </c>
      <c r="B6" s="12" t="s">
        <v>760</v>
      </c>
      <c r="C6" s="12" t="s">
        <v>439</v>
      </c>
    </row>
    <row r="7" spans="1:4" ht="22.5">
      <c r="A7" s="1191">
        <v>45049.465624999997</v>
      </c>
      <c r="B7" s="12" t="s">
        <v>761</v>
      </c>
      <c r="C7" s="12" t="s">
        <v>439</v>
      </c>
    </row>
    <row r="8" spans="1:4" ht="22.5">
      <c r="A8" s="1191">
        <v>45049.465636574074</v>
      </c>
      <c r="B8" s="12" t="s">
        <v>762</v>
      </c>
      <c r="C8" s="12" t="s">
        <v>439</v>
      </c>
    </row>
    <row r="9" spans="1:4">
      <c r="A9" s="1191">
        <v>45049.465636574074</v>
      </c>
      <c r="B9" s="12" t="s">
        <v>763</v>
      </c>
      <c r="C9" s="12" t="s">
        <v>439</v>
      </c>
    </row>
    <row r="10" spans="1:4" ht="22.5">
      <c r="A10" s="1191">
        <v>45049.465682870374</v>
      </c>
      <c r="B10" s="12" t="s">
        <v>764</v>
      </c>
      <c r="C10" s="12" t="s">
        <v>439</v>
      </c>
    </row>
    <row r="11" spans="1:4" ht="22.5">
      <c r="A11" s="1191">
        <v>45049.465717592589</v>
      </c>
      <c r="B11" s="12" t="s">
        <v>768</v>
      </c>
      <c r="C11" s="12" t="s">
        <v>439</v>
      </c>
    </row>
    <row r="12" spans="1:4">
      <c r="A12" s="1191">
        <v>45049.491157407407</v>
      </c>
      <c r="B12" s="12" t="s">
        <v>756</v>
      </c>
      <c r="C12" s="12" t="s">
        <v>439</v>
      </c>
    </row>
    <row r="13" spans="1:4">
      <c r="A13" s="1191">
        <v>45049.491180555553</v>
      </c>
      <c r="B13" s="12" t="s">
        <v>769</v>
      </c>
      <c r="C13" s="12" t="s">
        <v>439</v>
      </c>
    </row>
    <row r="14" spans="1:4">
      <c r="A14" s="1191">
        <v>45049.491284722222</v>
      </c>
      <c r="B14" s="12" t="s">
        <v>756</v>
      </c>
      <c r="C14" s="12" t="s">
        <v>439</v>
      </c>
    </row>
    <row r="15" spans="1:4">
      <c r="A15" s="1191">
        <v>45049.491296296299</v>
      </c>
      <c r="B15" s="12" t="s">
        <v>769</v>
      </c>
      <c r="C15" s="12" t="s">
        <v>439</v>
      </c>
    </row>
    <row r="16" spans="1:4">
      <c r="A16" s="1191">
        <v>45049.493032407408</v>
      </c>
      <c r="B16" s="12" t="s">
        <v>756</v>
      </c>
      <c r="C16" s="12" t="s">
        <v>439</v>
      </c>
    </row>
    <row r="17" spans="1:3">
      <c r="A17" s="1191">
        <v>45049.493043981478</v>
      </c>
      <c r="B17" s="12" t="s">
        <v>769</v>
      </c>
      <c r="C17" s="12" t="s">
        <v>439</v>
      </c>
    </row>
    <row r="18" spans="1:3">
      <c r="A18" s="1191">
        <v>45050.45821759259</v>
      </c>
      <c r="B18" s="12" t="s">
        <v>756</v>
      </c>
      <c r="C18" s="12" t="s">
        <v>439</v>
      </c>
    </row>
    <row r="19" spans="1:3">
      <c r="A19" s="1191">
        <v>45050.458240740743</v>
      </c>
      <c r="B19" s="12" t="s">
        <v>769</v>
      </c>
      <c r="C19" s="12" t="s">
        <v>439</v>
      </c>
    </row>
    <row r="20" spans="1:3">
      <c r="A20" s="1191">
        <v>45050.496921296297</v>
      </c>
      <c r="B20" s="12" t="s">
        <v>756</v>
      </c>
      <c r="C20" s="12" t="s">
        <v>439</v>
      </c>
    </row>
    <row r="21" spans="1:3">
      <c r="A21" s="1191">
        <v>45050.496944444443</v>
      </c>
      <c r="B21" s="12" t="s">
        <v>769</v>
      </c>
      <c r="C21" s="12" t="s">
        <v>439</v>
      </c>
    </row>
    <row r="22" spans="1:3">
      <c r="A22" s="1191">
        <v>45051.378831018519</v>
      </c>
      <c r="B22" s="12" t="s">
        <v>756</v>
      </c>
      <c r="C22" s="12" t="s">
        <v>439</v>
      </c>
    </row>
    <row r="23" spans="1:3">
      <c r="A23" s="1191">
        <v>45051.378842592596</v>
      </c>
      <c r="B23" s="12" t="s">
        <v>769</v>
      </c>
      <c r="C23" s="12" t="s">
        <v>439</v>
      </c>
    </row>
    <row r="24" spans="1:3">
      <c r="A24" s="1191">
        <v>45051.438750000001</v>
      </c>
      <c r="B24" s="12" t="s">
        <v>756</v>
      </c>
      <c r="C24" s="12" t="s">
        <v>439</v>
      </c>
    </row>
    <row r="25" spans="1:3">
      <c r="A25" s="1191">
        <v>45051.438761574071</v>
      </c>
      <c r="B25" s="12" t="s">
        <v>769</v>
      </c>
      <c r="C25" s="12" t="s">
        <v>439</v>
      </c>
    </row>
    <row r="26" spans="1:3">
      <c r="A26" s="1191">
        <v>45051.524039351854</v>
      </c>
      <c r="B26" s="12" t="s">
        <v>756</v>
      </c>
      <c r="C26"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22" t="s">
        <v>743</v>
      </c>
      <c r="M5" s="1322"/>
      <c r="N5" s="1322"/>
      <c r="O5" s="1322"/>
      <c r="P5" s="1322"/>
      <c r="Q5" s="1322"/>
      <c r="R5" s="1322"/>
      <c r="S5" s="1322"/>
      <c r="T5" s="1322"/>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0"/>
      <c r="M7" s="1046"/>
      <c r="O7" s="1298"/>
      <c r="P7" s="1298"/>
      <c r="Q7" s="1298"/>
      <c r="R7" s="1298"/>
      <c r="S7" s="1298"/>
      <c r="T7" s="1298"/>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28.04.2023</v>
      </c>
      <c r="P8" s="1299"/>
      <c r="Q8" s="1299"/>
      <c r="R8" s="1299"/>
      <c r="S8" s="1299"/>
      <c r="T8" s="1299"/>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01-02/438; 01-02/440; 01-02/439; 01-02/441; 01-02/442</v>
      </c>
      <c r="P9" s="1299"/>
      <c r="Q9" s="1299"/>
      <c r="R9" s="1299"/>
      <c r="S9" s="1299"/>
      <c r="T9" s="1299"/>
      <c r="U9" s="635"/>
      <c r="Y9" s="961"/>
      <c r="Z9" s="475"/>
      <c r="AA9" s="475"/>
      <c r="AB9" s="475"/>
      <c r="AC9" s="475"/>
    </row>
    <row r="10" spans="1:29" s="746" customFormat="1" ht="5.25" hidden="1">
      <c r="A10" s="1121"/>
      <c r="B10" s="1121"/>
      <c r="C10" s="1121"/>
      <c r="D10" s="1121"/>
      <c r="E10" s="1121"/>
      <c r="F10" s="1121"/>
      <c r="G10" s="1121"/>
      <c r="H10" s="1121"/>
      <c r="L10" s="1170"/>
      <c r="M10" s="1046"/>
      <c r="O10" s="1298"/>
      <c r="P10" s="1298"/>
      <c r="Q10" s="1298"/>
      <c r="R10" s="1298"/>
      <c r="S10" s="1298"/>
      <c r="T10" s="1298"/>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634</v>
      </c>
      <c r="R11" s="734" t="s">
        <v>635</v>
      </c>
      <c r="S11" s="712"/>
      <c r="T11" s="712"/>
      <c r="U11" s="635"/>
      <c r="Y11" s="736"/>
      <c r="Z11" s="583"/>
      <c r="AA11" s="583"/>
      <c r="AB11" s="583"/>
      <c r="AC11" s="583"/>
    </row>
    <row r="12" spans="1:29" s="461" customFormat="1" ht="11.25" hidden="1">
      <c r="A12" s="475"/>
      <c r="B12" s="475"/>
      <c r="C12" s="475"/>
      <c r="D12" s="475"/>
      <c r="E12" s="475"/>
      <c r="F12" s="475"/>
      <c r="G12" s="475"/>
      <c r="H12" s="475"/>
      <c r="L12" s="1323"/>
      <c r="M12" s="1323"/>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43"/>
      <c r="R13" s="1343"/>
      <c r="S13" s="1343"/>
      <c r="T13" s="1343"/>
      <c r="U13" s="1343"/>
      <c r="V13" s="1343"/>
    </row>
    <row r="14" spans="1:29">
      <c r="J14" s="451"/>
      <c r="K14" s="451"/>
      <c r="L14" s="1237" t="s">
        <v>445</v>
      </c>
      <c r="M14" s="1237"/>
      <c r="N14" s="1237"/>
      <c r="O14" s="1237"/>
      <c r="P14" s="1237"/>
      <c r="Q14" s="1237"/>
      <c r="R14" s="1237"/>
      <c r="S14" s="1237"/>
      <c r="T14" s="1237"/>
      <c r="U14" s="1237"/>
      <c r="V14" s="1237"/>
      <c r="W14" s="1237"/>
      <c r="X14" s="1237" t="s">
        <v>446</v>
      </c>
    </row>
    <row r="15" spans="1:29" ht="14.25" customHeight="1">
      <c r="J15" s="451"/>
      <c r="K15" s="451"/>
      <c r="L15" s="1306" t="s">
        <v>91</v>
      </c>
      <c r="M15" s="1306" t="s">
        <v>594</v>
      </c>
      <c r="N15" s="504"/>
      <c r="O15" s="1306" t="s">
        <v>595</v>
      </c>
      <c r="P15" s="1360" t="s">
        <v>596</v>
      </c>
      <c r="Q15" s="1360" t="s">
        <v>603</v>
      </c>
      <c r="R15" s="1360"/>
      <c r="S15" s="1360"/>
      <c r="T15" s="1360"/>
      <c r="U15" s="1360"/>
      <c r="V15" s="1306" t="s">
        <v>339</v>
      </c>
      <c r="W15" s="1342" t="s">
        <v>274</v>
      </c>
      <c r="X15" s="1237"/>
    </row>
    <row r="16" spans="1:29" s="493" customFormat="1" ht="25.5" customHeight="1">
      <c r="A16" s="554"/>
      <c r="B16" s="554"/>
      <c r="C16" s="554"/>
      <c r="D16" s="554"/>
      <c r="E16" s="554"/>
      <c r="F16" s="554"/>
      <c r="G16" s="560"/>
      <c r="H16" s="560"/>
      <c r="I16" s="501"/>
      <c r="J16" s="499"/>
      <c r="K16" s="499"/>
      <c r="L16" s="1306"/>
      <c r="M16" s="1306"/>
      <c r="N16" s="504"/>
      <c r="O16" s="1306"/>
      <c r="P16" s="1360"/>
      <c r="Q16" s="1360" t="s">
        <v>620</v>
      </c>
      <c r="R16" s="1360"/>
      <c r="S16" s="1349" t="s">
        <v>614</v>
      </c>
      <c r="T16" s="1349"/>
      <c r="U16" s="1349"/>
      <c r="V16" s="1306"/>
      <c r="W16" s="1342"/>
      <c r="X16" s="1237"/>
      <c r="Y16" s="956"/>
      <c r="Z16" s="554"/>
      <c r="AA16" s="554"/>
      <c r="AB16" s="554"/>
      <c r="AC16" s="554"/>
    </row>
    <row r="17" spans="1:29" ht="14.25" customHeight="1">
      <c r="J17" s="451"/>
      <c r="K17" s="451"/>
      <c r="L17" s="1306"/>
      <c r="M17" s="1306"/>
      <c r="N17" s="504"/>
      <c r="O17" s="1306"/>
      <c r="P17" s="1360"/>
      <c r="Q17" s="504" t="s">
        <v>618</v>
      </c>
      <c r="R17" s="504" t="s">
        <v>619</v>
      </c>
      <c r="S17" s="506" t="s">
        <v>273</v>
      </c>
      <c r="T17" s="1351" t="s">
        <v>272</v>
      </c>
      <c r="U17" s="1351"/>
      <c r="V17" s="1306"/>
      <c r="W17" s="1342"/>
      <c r="X17" s="1237"/>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61">
        <f t="shared" ca="1" si="0"/>
        <v>8</v>
      </c>
      <c r="U18" s="1361"/>
      <c r="V18" s="457">
        <f ca="1">OFFSET(V18,0,-2)+1</f>
        <v>9</v>
      </c>
      <c r="W18" s="493"/>
      <c r="X18" s="457">
        <f ca="1">OFFSET(X18,0,-2)+1</f>
        <v>10</v>
      </c>
    </row>
    <row r="19" spans="1:29" ht="22.5">
      <c r="A19" s="1325">
        <v>1</v>
      </c>
      <c r="B19" s="928"/>
      <c r="C19" s="928"/>
      <c r="D19" s="928"/>
      <c r="E19" s="928"/>
      <c r="F19" s="928"/>
      <c r="G19" s="929"/>
      <c r="H19" s="929"/>
      <c r="I19" s="931"/>
      <c r="J19" s="923"/>
      <c r="K19" s="923"/>
      <c r="L19" s="562">
        <f>mergeValue(A19)</f>
        <v>1</v>
      </c>
      <c r="M19" s="610" t="s">
        <v>19</v>
      </c>
      <c r="N19" s="549"/>
      <c r="O19" s="1341"/>
      <c r="P19" s="1341"/>
      <c r="Q19" s="1341"/>
      <c r="R19" s="1341"/>
      <c r="S19" s="1341"/>
      <c r="T19" s="1341"/>
      <c r="U19" s="1341"/>
      <c r="V19" s="1341"/>
      <c r="W19" s="1341"/>
      <c r="X19" s="550" t="s">
        <v>717</v>
      </c>
    </row>
    <row r="20" spans="1:29" ht="22.5">
      <c r="A20" s="1325"/>
      <c r="B20" s="1325">
        <v>1</v>
      </c>
      <c r="C20" s="928"/>
      <c r="D20" s="928"/>
      <c r="E20" s="928"/>
      <c r="F20" s="928"/>
      <c r="G20" s="933"/>
      <c r="H20" s="930"/>
      <c r="I20" s="935"/>
      <c r="J20" s="920"/>
      <c r="K20" s="919"/>
      <c r="L20" s="562" t="str">
        <f>mergeValue(A20) &amp;"."&amp; mergeValue(B20)</f>
        <v>1.1</v>
      </c>
      <c r="M20" s="516" t="s">
        <v>15</v>
      </c>
      <c r="N20" s="549"/>
      <c r="O20" s="1341"/>
      <c r="P20" s="1341"/>
      <c r="Q20" s="1341"/>
      <c r="R20" s="1341"/>
      <c r="S20" s="1341"/>
      <c r="T20" s="1341"/>
      <c r="U20" s="1341"/>
      <c r="V20" s="1341"/>
      <c r="W20" s="1341"/>
      <c r="X20" s="550" t="s">
        <v>459</v>
      </c>
    </row>
    <row r="21" spans="1:29" ht="22.5">
      <c r="A21" s="1325"/>
      <c r="B21" s="1325"/>
      <c r="C21" s="1325">
        <v>1</v>
      </c>
      <c r="D21" s="928"/>
      <c r="E21" s="928"/>
      <c r="F21" s="928"/>
      <c r="G21" s="933"/>
      <c r="H21" s="930"/>
      <c r="I21" s="936"/>
      <c r="J21" s="920"/>
      <c r="K21" s="919"/>
      <c r="L21" s="562" t="str">
        <f>mergeValue(A21) &amp;"."&amp; mergeValue(B21)&amp;"."&amp; mergeValue(C21)</f>
        <v>1.1.1</v>
      </c>
      <c r="M21" s="517" t="s">
        <v>7</v>
      </c>
      <c r="N21" s="549"/>
      <c r="O21" s="1341"/>
      <c r="P21" s="1341"/>
      <c r="Q21" s="1341"/>
      <c r="R21" s="1341"/>
      <c r="S21" s="1341"/>
      <c r="T21" s="1341"/>
      <c r="U21" s="1341"/>
      <c r="V21" s="1341"/>
      <c r="W21" s="1341"/>
      <c r="X21" s="550" t="s">
        <v>599</v>
      </c>
    </row>
    <row r="22" spans="1:29">
      <c r="A22" s="1325"/>
      <c r="B22" s="1325"/>
      <c r="C22" s="1325"/>
      <c r="D22" s="1325">
        <v>1</v>
      </c>
      <c r="E22" s="928"/>
      <c r="F22" s="928"/>
      <c r="G22" s="933"/>
      <c r="H22" s="930"/>
      <c r="I22" s="936"/>
      <c r="J22" s="934"/>
      <c r="K22" s="919"/>
      <c r="L22" s="562" t="str">
        <f>mergeValue(A22) &amp;"."&amp; mergeValue(B22)&amp;"."&amp; mergeValue(C22)&amp;"."&amp; mergeValue(D22)</f>
        <v>1.1.1.1</v>
      </c>
      <c r="M22" s="518" t="s">
        <v>21</v>
      </c>
      <c r="N22" s="549"/>
      <c r="O22" s="1341"/>
      <c r="P22" s="1341"/>
      <c r="Q22" s="1341"/>
      <c r="R22" s="1341"/>
      <c r="S22" s="1341"/>
      <c r="T22" s="1341"/>
      <c r="U22" s="1341"/>
      <c r="V22" s="1341"/>
      <c r="W22" s="1341"/>
      <c r="X22" s="968" t="s">
        <v>622</v>
      </c>
    </row>
    <row r="23" spans="1:29" ht="42.95" customHeight="1">
      <c r="A23" s="1325"/>
      <c r="B23" s="1325"/>
      <c r="C23" s="1325"/>
      <c r="D23" s="1325"/>
      <c r="E23" s="928">
        <v>1</v>
      </c>
      <c r="F23" s="928"/>
      <c r="G23" s="933"/>
      <c r="H23" s="930"/>
      <c r="I23" s="936"/>
      <c r="J23" s="934"/>
      <c r="K23" s="924"/>
      <c r="L23" s="562" t="str">
        <f>mergeValue(A23) &amp;"."&amp; mergeValue(B23)&amp;"."&amp; mergeValue(C23)&amp;"."&amp; mergeValue(D23)&amp;"."&amp; mergeValue(E23)</f>
        <v>1.1.1.1.1</v>
      </c>
      <c r="M23" s="1019"/>
      <c r="N23" s="512"/>
      <c r="O23" s="1021"/>
      <c r="P23" s="1022"/>
      <c r="Q23" s="1176"/>
      <c r="R23" s="1176"/>
      <c r="S23" s="1174"/>
      <c r="T23" s="619" t="s">
        <v>83</v>
      </c>
      <c r="U23" s="1174"/>
      <c r="V23" s="737" t="s">
        <v>84</v>
      </c>
      <c r="W23" s="787"/>
      <c r="X23" s="1295" t="s">
        <v>747</v>
      </c>
      <c r="Y23" s="956" t="str">
        <f>strCheckDateTwo(N23:W23)</f>
        <v/>
      </c>
    </row>
    <row r="24" spans="1:29" hidden="1">
      <c r="A24" s="1325"/>
      <c r="B24" s="1325"/>
      <c r="C24" s="1325"/>
      <c r="D24" s="1325"/>
      <c r="E24" s="928"/>
      <c r="F24" s="928"/>
      <c r="G24" s="933"/>
      <c r="H24" s="930"/>
      <c r="I24" s="936"/>
      <c r="J24" s="934"/>
      <c r="K24" s="924"/>
      <c r="L24" s="600"/>
      <c r="M24" s="531"/>
      <c r="N24" s="615"/>
      <c r="O24" s="615"/>
      <c r="P24" s="615"/>
      <c r="Q24" s="615"/>
      <c r="R24" s="553" t="str">
        <f>S23 &amp; "-" &amp; U23</f>
        <v>-</v>
      </c>
      <c r="S24" s="482"/>
      <c r="T24" s="555"/>
      <c r="U24" s="482"/>
      <c r="V24" s="615"/>
      <c r="W24" s="786"/>
      <c r="X24" s="1296"/>
    </row>
    <row r="25" spans="1:29" ht="15" customHeight="1">
      <c r="A25" s="1325"/>
      <c r="B25" s="1325"/>
      <c r="C25" s="1325"/>
      <c r="D25" s="1325"/>
      <c r="E25" s="928"/>
      <c r="F25" s="928"/>
      <c r="G25" s="933"/>
      <c r="H25" s="930"/>
      <c r="I25" s="936"/>
      <c r="J25" s="934"/>
      <c r="K25" s="924"/>
      <c r="L25" s="508"/>
      <c r="M25" s="521" t="s">
        <v>5</v>
      </c>
      <c r="N25" s="519"/>
      <c r="O25" s="515"/>
      <c r="P25" s="515"/>
      <c r="Q25" s="515"/>
      <c r="R25" s="515"/>
      <c r="S25" s="542"/>
      <c r="T25" s="534"/>
      <c r="U25" s="533"/>
      <c r="V25" s="519"/>
      <c r="W25" s="519"/>
      <c r="X25" s="1297"/>
    </row>
    <row r="26" spans="1:29" s="445" customFormat="1" ht="15" customHeight="1">
      <c r="A26" s="1325"/>
      <c r="B26" s="1325"/>
      <c r="C26" s="1325"/>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25"/>
      <c r="B27" s="1325"/>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25"/>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88" t="s">
        <v>748</v>
      </c>
      <c r="N31" s="1288"/>
      <c r="O31" s="1288"/>
      <c r="P31" s="1288"/>
      <c r="Q31" s="1288"/>
      <c r="R31" s="1288"/>
      <c r="S31" s="1288"/>
      <c r="T31" s="1288"/>
      <c r="U31" s="1288"/>
      <c r="V31" s="1288"/>
      <c r="W31" s="1288"/>
      <c r="X31" s="1288"/>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54"/>
  <sheetViews>
    <sheetView showGridLines="0" topLeftCell="E1" zoomScaleNormal="100" workbookViewId="0">
      <selection activeCell="G64" sqref="G64"/>
    </sheetView>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89" t="s">
        <v>470</v>
      </c>
      <c r="G2" s="1290"/>
      <c r="H2" s="1291"/>
      <c r="I2" s="1136"/>
    </row>
    <row r="3" spans="1:20" ht="3" customHeight="1"/>
    <row r="4" spans="1:20" s="1096" customFormat="1" ht="11.25">
      <c r="A4" s="1101"/>
      <c r="B4" s="1101"/>
      <c r="C4" s="1101"/>
      <c r="D4" s="1101"/>
      <c r="F4" s="1237" t="s">
        <v>445</v>
      </c>
      <c r="G4" s="1237"/>
      <c r="H4" s="1237"/>
      <c r="I4" s="1292"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92"/>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03.05.2023</v>
      </c>
      <c r="I7" s="1097" t="s">
        <v>472</v>
      </c>
      <c r="J7" s="1122"/>
      <c r="K7" s="1101"/>
      <c r="L7" s="1101"/>
      <c r="M7" s="1101"/>
      <c r="N7" s="1101"/>
      <c r="O7" s="1101"/>
      <c r="P7" s="1101"/>
      <c r="Q7" s="1101"/>
      <c r="R7" s="1101"/>
      <c r="S7" s="1101"/>
      <c r="T7" s="1101"/>
    </row>
    <row r="8" spans="1:20" s="1096" customFormat="1" ht="45">
      <c r="A8" s="1293">
        <v>1</v>
      </c>
      <c r="B8" s="1101"/>
      <c r="C8" s="1101"/>
      <c r="D8" s="1101"/>
      <c r="F8" s="1123" t="str">
        <f>"2." &amp;mergeValue(A8)</f>
        <v>2.1</v>
      </c>
      <c r="G8" s="1132" t="s">
        <v>473</v>
      </c>
      <c r="H8" s="1111" t="str">
        <f>IF('Перечень тарифов'!R21="","наименование отсутствует","" &amp; 'Перечень тарифов'!R21 &amp; "")</f>
        <v>наименование отсутствует</v>
      </c>
      <c r="I8" s="1097" t="s">
        <v>567</v>
      </c>
      <c r="J8" s="1122"/>
      <c r="K8" s="1101"/>
      <c r="L8" s="1101"/>
      <c r="M8" s="1101"/>
      <c r="N8" s="1101"/>
      <c r="O8" s="1101"/>
      <c r="P8" s="1101"/>
      <c r="Q8" s="1101"/>
      <c r="R8" s="1101"/>
      <c r="S8" s="1101"/>
      <c r="T8" s="1101"/>
    </row>
    <row r="9" spans="1:20" s="1096" customFormat="1" ht="22.5">
      <c r="A9" s="1293"/>
      <c r="B9" s="1101"/>
      <c r="C9" s="1101"/>
      <c r="D9" s="1101"/>
      <c r="F9" s="1123" t="str">
        <f>"3." &amp;mergeValue(A9)</f>
        <v>3.1</v>
      </c>
      <c r="G9" s="1132" t="s">
        <v>474</v>
      </c>
      <c r="H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097" t="s">
        <v>565</v>
      </c>
      <c r="J9" s="1122"/>
      <c r="K9" s="1101"/>
      <c r="L9" s="1101"/>
      <c r="M9" s="1101"/>
      <c r="N9" s="1101"/>
      <c r="O9" s="1101"/>
      <c r="P9" s="1101"/>
      <c r="Q9" s="1101"/>
      <c r="R9" s="1101"/>
      <c r="S9" s="1101"/>
      <c r="T9" s="1101"/>
    </row>
    <row r="10" spans="1:20" s="1096" customFormat="1" ht="22.5">
      <c r="A10" s="1293"/>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93"/>
      <c r="B11" s="1293">
        <v>1</v>
      </c>
      <c r="C11" s="1128"/>
      <c r="D11" s="1128"/>
      <c r="F11" s="1123" t="str">
        <f>"4."&amp;mergeValue(A11) &amp;"."&amp;mergeValue(B11)</f>
        <v>4.1.1</v>
      </c>
      <c r="G11" s="1118" t="s">
        <v>569</v>
      </c>
      <c r="H11" s="1111" t="str">
        <f>IF(region_name="","",region_name)</f>
        <v>Ханты-Мансийский автономный округ</v>
      </c>
      <c r="I11" s="1097" t="s">
        <v>478</v>
      </c>
      <c r="J11" s="1122"/>
      <c r="K11" s="1101"/>
      <c r="L11" s="1101"/>
      <c r="M11" s="1101"/>
      <c r="N11" s="1101"/>
      <c r="O11" s="1101"/>
      <c r="P11" s="1101"/>
      <c r="Q11" s="1101"/>
      <c r="R11" s="1101"/>
      <c r="S11" s="1101"/>
      <c r="T11" s="1101"/>
    </row>
    <row r="12" spans="1:20" s="1096" customFormat="1" ht="22.5">
      <c r="A12" s="1293"/>
      <c r="B12" s="1293"/>
      <c r="C12" s="1293">
        <v>1</v>
      </c>
      <c r="D12" s="1128"/>
      <c r="F12" s="1123" t="str">
        <f>"4."&amp;mergeValue(A12) &amp;"."&amp;mergeValue(B12)&amp;"."&amp;mergeValue(C12)</f>
        <v>4.1.1.1</v>
      </c>
      <c r="G12" s="1127" t="s">
        <v>476</v>
      </c>
      <c r="H12" s="1111" t="str">
        <f>IF(Территории!H13="","","" &amp; Территории!H13 &amp; "")</f>
        <v>Белоярский муниципальный район</v>
      </c>
      <c r="I12" s="1097" t="s">
        <v>479</v>
      </c>
      <c r="J12" s="1122"/>
      <c r="K12" s="1101"/>
      <c r="L12" s="1101"/>
      <c r="M12" s="1101"/>
      <c r="N12" s="1101"/>
      <c r="O12" s="1101"/>
      <c r="P12" s="1101"/>
      <c r="Q12" s="1101"/>
      <c r="R12" s="1101"/>
      <c r="S12" s="1101"/>
      <c r="T12" s="1101"/>
    </row>
    <row r="13" spans="1:20" s="1096" customFormat="1" ht="18.75">
      <c r="A13" s="1293"/>
      <c r="B13" s="1293"/>
      <c r="C13" s="1293"/>
      <c r="D13" s="1128">
        <v>1</v>
      </c>
      <c r="F13" s="1123" t="str">
        <f>"4."&amp;mergeValue(A13) &amp;"."&amp;mergeValue(B13)&amp;"."&amp;mergeValue(C13)&amp;"."&amp;mergeValue(D13)</f>
        <v>4.1.1.1.1</v>
      </c>
      <c r="G13" s="1135" t="s">
        <v>477</v>
      </c>
      <c r="H13" s="1111" t="str">
        <f>IF(Территории!R14="","","" &amp; Территории!R14 &amp; "")</f>
        <v>Белоярский (71811151)</v>
      </c>
      <c r="I13" s="1294" t="s">
        <v>568</v>
      </c>
      <c r="J13" s="1122"/>
      <c r="K13" s="1101"/>
      <c r="L13" s="1101"/>
      <c r="M13" s="1101"/>
      <c r="N13" s="1101"/>
      <c r="O13" s="1101"/>
      <c r="P13" s="1101"/>
      <c r="Q13" s="1101"/>
      <c r="R13" s="1101"/>
      <c r="S13" s="1101"/>
      <c r="T13" s="1101"/>
    </row>
    <row r="14" spans="1:20" s="1096" customFormat="1" ht="18.75">
      <c r="A14" s="1293"/>
      <c r="B14" s="1293"/>
      <c r="C14" s="1293"/>
      <c r="D14" s="1182">
        <v>2</v>
      </c>
      <c r="F14" s="1123" t="str">
        <f>"4."&amp;mergeValue(A14) &amp;"."&amp;mergeValue(B14)&amp;"."&amp;mergeValue(C14)&amp;"."&amp;mergeValue(D14)</f>
        <v>4.1.1.1.2</v>
      </c>
      <c r="G14" s="1135" t="s">
        <v>477</v>
      </c>
      <c r="H14" s="1184" t="str">
        <f>IF(Территории!R15="","","" &amp; Территории!R15 &amp; "")</f>
        <v>Полноват (71811415)</v>
      </c>
      <c r="I14" s="1294"/>
      <c r="J14" s="1122"/>
      <c r="K14" s="1101"/>
      <c r="L14" s="1101"/>
      <c r="M14" s="1101"/>
      <c r="N14" s="1101"/>
      <c r="O14" s="1101"/>
      <c r="P14" s="1101"/>
      <c r="Q14" s="1101"/>
      <c r="R14" s="1101"/>
      <c r="S14" s="1101"/>
      <c r="T14" s="1101"/>
    </row>
    <row r="15" spans="1:20" s="1096" customFormat="1" ht="18.75">
      <c r="A15" s="1293"/>
      <c r="B15" s="1293"/>
      <c r="C15" s="1293"/>
      <c r="D15" s="1182">
        <v>3</v>
      </c>
      <c r="F15" s="1123" t="str">
        <f>"4."&amp;mergeValue(A15) &amp;"."&amp;mergeValue(B15)&amp;"."&amp;mergeValue(C15)&amp;"."&amp;mergeValue(D15)</f>
        <v>4.1.1.1.3</v>
      </c>
      <c r="G15" s="1135" t="s">
        <v>477</v>
      </c>
      <c r="H15" s="1184" t="str">
        <f>IF(Территории!R16="","","" &amp; Территории!R16 &amp; "")</f>
        <v>Казым (71811410)</v>
      </c>
      <c r="I15" s="1294"/>
      <c r="J15" s="1122"/>
      <c r="K15" s="1101"/>
      <c r="L15" s="1101"/>
      <c r="M15" s="1101"/>
      <c r="N15" s="1101"/>
      <c r="O15" s="1101"/>
      <c r="P15" s="1101"/>
      <c r="Q15" s="1101"/>
      <c r="R15" s="1101"/>
      <c r="S15" s="1101"/>
      <c r="T15" s="1101"/>
    </row>
    <row r="16" spans="1:20" s="1096" customFormat="1" ht="18.75">
      <c r="A16" s="1293"/>
      <c r="B16" s="1293"/>
      <c r="C16" s="1293"/>
      <c r="D16" s="1182">
        <v>4</v>
      </c>
      <c r="F16" s="1123" t="str">
        <f>"4."&amp;mergeValue(A16) &amp;"."&amp;mergeValue(B16)&amp;"."&amp;mergeValue(C16)&amp;"."&amp;mergeValue(D16)</f>
        <v>4.1.1.1.4</v>
      </c>
      <c r="G16" s="1135" t="s">
        <v>477</v>
      </c>
      <c r="H16" s="1184" t="str">
        <f>IF(Территории!R17="","","" &amp; Территории!R17 &amp; "")</f>
        <v>Верхнеказымский (71811406)</v>
      </c>
      <c r="I16" s="1294"/>
      <c r="J16" s="1122"/>
      <c r="K16" s="1101"/>
      <c r="L16" s="1101"/>
      <c r="M16" s="1101"/>
      <c r="N16" s="1101"/>
      <c r="O16" s="1101"/>
      <c r="P16" s="1101"/>
      <c r="Q16" s="1101"/>
      <c r="R16" s="1101"/>
      <c r="S16" s="1101"/>
      <c r="T16" s="1101"/>
    </row>
    <row r="17" spans="1:20" s="1096" customFormat="1" ht="45">
      <c r="A17" s="1293">
        <v>2</v>
      </c>
      <c r="B17" s="1101"/>
      <c r="C17" s="1101"/>
      <c r="D17" s="1101"/>
      <c r="F17" s="1123" t="str">
        <f>"2." &amp;mergeValue(A17)</f>
        <v>2.2</v>
      </c>
      <c r="G17" s="1132" t="s">
        <v>473</v>
      </c>
      <c r="H17" s="1184" t="str">
        <f>IF('Перечень тарифов'!R25="","наименование отсутствует","" &amp; 'Перечень тарифов'!R25 &amp; "")</f>
        <v>наименование отсутствует</v>
      </c>
      <c r="I17" s="1097" t="s">
        <v>567</v>
      </c>
      <c r="J17" s="1122"/>
      <c r="K17" s="1101"/>
      <c r="L17" s="1101"/>
      <c r="M17" s="1101"/>
      <c r="N17" s="1101"/>
      <c r="O17" s="1101"/>
      <c r="P17" s="1101"/>
      <c r="Q17" s="1101"/>
      <c r="R17" s="1101"/>
      <c r="S17" s="1101"/>
      <c r="T17" s="1101"/>
    </row>
    <row r="18" spans="1:20" s="1096" customFormat="1" ht="22.5">
      <c r="A18" s="1293"/>
      <c r="B18" s="1101"/>
      <c r="C18" s="1101"/>
      <c r="D18" s="1101"/>
      <c r="F18" s="1123" t="str">
        <f>"3." &amp;mergeValue(A18)</f>
        <v>3.2</v>
      </c>
      <c r="G18" s="1132" t="s">
        <v>474</v>
      </c>
      <c r="H18" s="1184"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8" s="1097" t="s">
        <v>565</v>
      </c>
      <c r="J18" s="1122"/>
      <c r="K18" s="1101"/>
      <c r="L18" s="1101"/>
      <c r="M18" s="1101"/>
      <c r="N18" s="1101"/>
      <c r="O18" s="1101"/>
      <c r="P18" s="1101"/>
      <c r="Q18" s="1101"/>
      <c r="R18" s="1101"/>
      <c r="S18" s="1101"/>
      <c r="T18" s="1101"/>
    </row>
    <row r="19" spans="1:20" s="1096" customFormat="1" ht="22.5">
      <c r="A19" s="1293"/>
      <c r="B19" s="1101"/>
      <c r="C19" s="1101"/>
      <c r="D19" s="1101"/>
      <c r="F19" s="1123" t="str">
        <f>"4."&amp;mergeValue(A19)</f>
        <v>4.2</v>
      </c>
      <c r="G19" s="1132" t="s">
        <v>475</v>
      </c>
      <c r="H19" s="1188" t="s">
        <v>449</v>
      </c>
      <c r="I19" s="1097"/>
      <c r="J19" s="1122"/>
      <c r="K19" s="1101"/>
      <c r="L19" s="1101"/>
      <c r="M19" s="1101"/>
      <c r="N19" s="1101"/>
      <c r="O19" s="1101"/>
      <c r="P19" s="1101"/>
      <c r="Q19" s="1101"/>
      <c r="R19" s="1101"/>
      <c r="S19" s="1101"/>
      <c r="T19" s="1101"/>
    </row>
    <row r="20" spans="1:20" s="1096" customFormat="1" ht="18.75">
      <c r="A20" s="1293"/>
      <c r="B20" s="1293">
        <v>1</v>
      </c>
      <c r="C20" s="1182"/>
      <c r="D20" s="1182"/>
      <c r="F20" s="1123" t="str">
        <f>"4."&amp;mergeValue(A20) &amp;"."&amp;mergeValue(B20)</f>
        <v>4.2.1</v>
      </c>
      <c r="G20" s="1118" t="s">
        <v>569</v>
      </c>
      <c r="H20" s="1184" t="str">
        <f>IF(region_name="","",region_name)</f>
        <v>Ханты-Мансийский автономный округ</v>
      </c>
      <c r="I20" s="1097" t="s">
        <v>478</v>
      </c>
      <c r="J20" s="1122"/>
      <c r="K20" s="1101"/>
      <c r="L20" s="1101"/>
      <c r="M20" s="1101"/>
      <c r="N20" s="1101"/>
      <c r="O20" s="1101"/>
      <c r="P20" s="1101"/>
      <c r="Q20" s="1101"/>
      <c r="R20" s="1101"/>
      <c r="S20" s="1101"/>
      <c r="T20" s="1101"/>
    </row>
    <row r="21" spans="1:20" s="1096" customFormat="1" ht="22.5">
      <c r="A21" s="1293"/>
      <c r="B21" s="1293"/>
      <c r="C21" s="1293">
        <v>1</v>
      </c>
      <c r="D21" s="1182"/>
      <c r="F21" s="1123" t="str">
        <f>"4."&amp;mergeValue(A21) &amp;"."&amp;mergeValue(B21)&amp;"."&amp;mergeValue(C21)</f>
        <v>4.2.1.1</v>
      </c>
      <c r="G21" s="1127" t="s">
        <v>476</v>
      </c>
      <c r="H21" s="1184" t="str">
        <f>IF(Территории!H13="","","" &amp; Территории!H13 &amp; "")</f>
        <v>Белоярский муниципальный район</v>
      </c>
      <c r="I21" s="1097" t="s">
        <v>479</v>
      </c>
      <c r="J21" s="1122"/>
      <c r="K21" s="1101"/>
      <c r="L21" s="1101"/>
      <c r="M21" s="1101"/>
      <c r="N21" s="1101"/>
      <c r="O21" s="1101"/>
      <c r="P21" s="1101"/>
      <c r="Q21" s="1101"/>
      <c r="R21" s="1101"/>
      <c r="S21" s="1101"/>
      <c r="T21" s="1101"/>
    </row>
    <row r="22" spans="1:20" s="1096" customFormat="1" ht="18.75">
      <c r="A22" s="1293"/>
      <c r="B22" s="1293"/>
      <c r="C22" s="1293"/>
      <c r="D22" s="1182">
        <v>1</v>
      </c>
      <c r="F22" s="1123" t="str">
        <f>"4."&amp;mergeValue(A22) &amp;"."&amp;mergeValue(B22)&amp;"."&amp;mergeValue(C22)&amp;"."&amp;mergeValue(D22)</f>
        <v>4.2.1.1.1</v>
      </c>
      <c r="G22" s="1135" t="s">
        <v>477</v>
      </c>
      <c r="H22" s="1184" t="str">
        <f>IF(Территории!R14="","","" &amp; Территории!R14 &amp; "")</f>
        <v>Белоярский (71811151)</v>
      </c>
      <c r="I22" s="1294" t="s">
        <v>568</v>
      </c>
      <c r="J22" s="1122"/>
      <c r="K22" s="1101"/>
      <c r="L22" s="1101"/>
      <c r="M22" s="1101"/>
      <c r="N22" s="1101"/>
      <c r="O22" s="1101"/>
      <c r="P22" s="1101"/>
      <c r="Q22" s="1101"/>
      <c r="R22" s="1101"/>
      <c r="S22" s="1101"/>
      <c r="T22" s="1101"/>
    </row>
    <row r="23" spans="1:20" s="1096" customFormat="1" ht="18.75">
      <c r="A23" s="1293"/>
      <c r="B23" s="1293"/>
      <c r="C23" s="1293"/>
      <c r="D23" s="1182">
        <v>2</v>
      </c>
      <c r="F23" s="1123" t="str">
        <f>"4."&amp;mergeValue(A23) &amp;"."&amp;mergeValue(B23)&amp;"."&amp;mergeValue(C23)&amp;"."&amp;mergeValue(D23)</f>
        <v>4.2.1.1.2</v>
      </c>
      <c r="G23" s="1135" t="s">
        <v>477</v>
      </c>
      <c r="H23" s="1184" t="str">
        <f>IF(Территории!R15="","","" &amp; Территории!R15 &amp; "")</f>
        <v>Полноват (71811415)</v>
      </c>
      <c r="I23" s="1294"/>
      <c r="J23" s="1122"/>
      <c r="K23" s="1101"/>
      <c r="L23" s="1101"/>
      <c r="M23" s="1101"/>
      <c r="N23" s="1101"/>
      <c r="O23" s="1101"/>
      <c r="P23" s="1101"/>
      <c r="Q23" s="1101"/>
      <c r="R23" s="1101"/>
      <c r="S23" s="1101"/>
      <c r="T23" s="1101"/>
    </row>
    <row r="24" spans="1:20" s="1096" customFormat="1" ht="18.75">
      <c r="A24" s="1293"/>
      <c r="B24" s="1293"/>
      <c r="C24" s="1293"/>
      <c r="D24" s="1182">
        <v>3</v>
      </c>
      <c r="F24" s="1123" t="str">
        <f>"4."&amp;mergeValue(A24) &amp;"."&amp;mergeValue(B24)&amp;"."&amp;mergeValue(C24)&amp;"."&amp;mergeValue(D24)</f>
        <v>4.2.1.1.3</v>
      </c>
      <c r="G24" s="1135" t="s">
        <v>477</v>
      </c>
      <c r="H24" s="1184" t="str">
        <f>IF(Территории!R16="","","" &amp; Территории!R16 &amp; "")</f>
        <v>Казым (71811410)</v>
      </c>
      <c r="I24" s="1294"/>
      <c r="J24" s="1122"/>
      <c r="K24" s="1101"/>
      <c r="L24" s="1101"/>
      <c r="M24" s="1101"/>
      <c r="N24" s="1101"/>
      <c r="O24" s="1101"/>
      <c r="P24" s="1101"/>
      <c r="Q24" s="1101"/>
      <c r="R24" s="1101"/>
      <c r="S24" s="1101"/>
      <c r="T24" s="1101"/>
    </row>
    <row r="25" spans="1:20" s="1096" customFormat="1" ht="18.75">
      <c r="A25" s="1293"/>
      <c r="B25" s="1293"/>
      <c r="C25" s="1293"/>
      <c r="D25" s="1182">
        <v>4</v>
      </c>
      <c r="F25" s="1123" t="str">
        <f>"4."&amp;mergeValue(A25) &amp;"."&amp;mergeValue(B25)&amp;"."&amp;mergeValue(C25)&amp;"."&amp;mergeValue(D25)</f>
        <v>4.2.1.1.4</v>
      </c>
      <c r="G25" s="1135" t="s">
        <v>477</v>
      </c>
      <c r="H25" s="1184" t="str">
        <f>IF(Территории!R17="","","" &amp; Территории!R17 &amp; "")</f>
        <v>Верхнеказымский (71811406)</v>
      </c>
      <c r="I25" s="1294"/>
      <c r="J25" s="1122"/>
      <c r="K25" s="1101"/>
      <c r="L25" s="1101"/>
      <c r="M25" s="1101"/>
      <c r="N25" s="1101"/>
      <c r="O25" s="1101"/>
      <c r="P25" s="1101"/>
      <c r="Q25" s="1101"/>
      <c r="R25" s="1101"/>
      <c r="S25" s="1101"/>
      <c r="T25" s="1101"/>
    </row>
    <row r="26" spans="1:20" s="1096" customFormat="1" ht="45">
      <c r="A26" s="1293">
        <v>3</v>
      </c>
      <c r="B26" s="1101"/>
      <c r="C26" s="1101"/>
      <c r="D26" s="1101"/>
      <c r="F26" s="1123" t="str">
        <f>"2." &amp;mergeValue(A26)</f>
        <v>2.3</v>
      </c>
      <c r="G26" s="1132" t="s">
        <v>473</v>
      </c>
      <c r="H26" s="1184" t="str">
        <f>IF('Перечень тарифов'!R29="","наименование отсутствует","" &amp; 'Перечень тарифов'!R29 &amp; "")</f>
        <v>наименование отсутствует</v>
      </c>
      <c r="I26" s="1097" t="s">
        <v>567</v>
      </c>
      <c r="J26" s="1122"/>
      <c r="K26" s="1101"/>
      <c r="L26" s="1101"/>
      <c r="M26" s="1101"/>
      <c r="N26" s="1101"/>
      <c r="O26" s="1101"/>
      <c r="P26" s="1101"/>
      <c r="Q26" s="1101"/>
      <c r="R26" s="1101"/>
      <c r="S26" s="1101"/>
      <c r="T26" s="1101"/>
    </row>
    <row r="27" spans="1:20" s="1096" customFormat="1" ht="22.5">
      <c r="A27" s="1293"/>
      <c r="B27" s="1101"/>
      <c r="C27" s="1101"/>
      <c r="D27" s="1101"/>
      <c r="F27" s="1123" t="str">
        <f>"3." &amp;mergeValue(A27)</f>
        <v>3.3</v>
      </c>
      <c r="G27" s="1132" t="s">
        <v>474</v>
      </c>
      <c r="H27" s="1184"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7" s="1097" t="s">
        <v>565</v>
      </c>
      <c r="J27" s="1122"/>
      <c r="K27" s="1101"/>
      <c r="L27" s="1101"/>
      <c r="M27" s="1101"/>
      <c r="N27" s="1101"/>
      <c r="O27" s="1101"/>
      <c r="P27" s="1101"/>
      <c r="Q27" s="1101"/>
      <c r="R27" s="1101"/>
      <c r="S27" s="1101"/>
      <c r="T27" s="1101"/>
    </row>
    <row r="28" spans="1:20" s="1096" customFormat="1" ht="22.5">
      <c r="A28" s="1293"/>
      <c r="B28" s="1101"/>
      <c r="C28" s="1101"/>
      <c r="D28" s="1101"/>
      <c r="F28" s="1123" t="str">
        <f>"4."&amp;mergeValue(A28)</f>
        <v>4.3</v>
      </c>
      <c r="G28" s="1132" t="s">
        <v>475</v>
      </c>
      <c r="H28" s="1188" t="s">
        <v>449</v>
      </c>
      <c r="I28" s="1097"/>
      <c r="J28" s="1122"/>
      <c r="K28" s="1101"/>
      <c r="L28" s="1101"/>
      <c r="M28" s="1101"/>
      <c r="N28" s="1101"/>
      <c r="O28" s="1101"/>
      <c r="P28" s="1101"/>
      <c r="Q28" s="1101"/>
      <c r="R28" s="1101"/>
      <c r="S28" s="1101"/>
      <c r="T28" s="1101"/>
    </row>
    <row r="29" spans="1:20" s="1096" customFormat="1" ht="18.75">
      <c r="A29" s="1293"/>
      <c r="B29" s="1293">
        <v>1</v>
      </c>
      <c r="C29" s="1182"/>
      <c r="D29" s="1182"/>
      <c r="F29" s="1123" t="str">
        <f>"4."&amp;mergeValue(A29) &amp;"."&amp;mergeValue(B29)</f>
        <v>4.3.1</v>
      </c>
      <c r="G29" s="1118" t="s">
        <v>569</v>
      </c>
      <c r="H29" s="1184" t="str">
        <f>IF(region_name="","",region_name)</f>
        <v>Ханты-Мансийский автономный округ</v>
      </c>
      <c r="I29" s="1097" t="s">
        <v>478</v>
      </c>
      <c r="J29" s="1122"/>
      <c r="K29" s="1101"/>
      <c r="L29" s="1101"/>
      <c r="M29" s="1101"/>
      <c r="N29" s="1101"/>
      <c r="O29" s="1101"/>
      <c r="P29" s="1101"/>
      <c r="Q29" s="1101"/>
      <c r="R29" s="1101"/>
      <c r="S29" s="1101"/>
      <c r="T29" s="1101"/>
    </row>
    <row r="30" spans="1:20" s="1096" customFormat="1" ht="22.5">
      <c r="A30" s="1293"/>
      <c r="B30" s="1293"/>
      <c r="C30" s="1293">
        <v>1</v>
      </c>
      <c r="D30" s="1182"/>
      <c r="F30" s="1123" t="str">
        <f>"4."&amp;mergeValue(A30) &amp;"."&amp;mergeValue(B30)&amp;"."&amp;mergeValue(C30)</f>
        <v>4.3.1.1</v>
      </c>
      <c r="G30" s="1127" t="s">
        <v>476</v>
      </c>
      <c r="H30" s="1184" t="str">
        <f>IF(Территории!H13="","","" &amp; Территории!H13 &amp; "")</f>
        <v>Белоярский муниципальный район</v>
      </c>
      <c r="I30" s="1097" t="s">
        <v>479</v>
      </c>
      <c r="J30" s="1122"/>
      <c r="K30" s="1101"/>
      <c r="L30" s="1101"/>
      <c r="M30" s="1101"/>
      <c r="N30" s="1101"/>
      <c r="O30" s="1101"/>
      <c r="P30" s="1101"/>
      <c r="Q30" s="1101"/>
      <c r="R30" s="1101"/>
      <c r="S30" s="1101"/>
      <c r="T30" s="1101"/>
    </row>
    <row r="31" spans="1:20" s="1096" customFormat="1" ht="18.75">
      <c r="A31" s="1293"/>
      <c r="B31" s="1293"/>
      <c r="C31" s="1293"/>
      <c r="D31" s="1182">
        <v>1</v>
      </c>
      <c r="F31" s="1123" t="str">
        <f>"4."&amp;mergeValue(A31) &amp;"."&amp;mergeValue(B31)&amp;"."&amp;mergeValue(C31)&amp;"."&amp;mergeValue(D31)</f>
        <v>4.3.1.1.1</v>
      </c>
      <c r="G31" s="1135" t="s">
        <v>477</v>
      </c>
      <c r="H31" s="1184" t="str">
        <f>IF(Территории!R14="","","" &amp; Территории!R14 &amp; "")</f>
        <v>Белоярский (71811151)</v>
      </c>
      <c r="I31" s="1294" t="s">
        <v>568</v>
      </c>
      <c r="J31" s="1122"/>
      <c r="K31" s="1101"/>
      <c r="L31" s="1101"/>
      <c r="M31" s="1101"/>
      <c r="N31" s="1101"/>
      <c r="O31" s="1101"/>
      <c r="P31" s="1101"/>
      <c r="Q31" s="1101"/>
      <c r="R31" s="1101"/>
      <c r="S31" s="1101"/>
      <c r="T31" s="1101"/>
    </row>
    <row r="32" spans="1:20" s="1096" customFormat="1" ht="18.75">
      <c r="A32" s="1293"/>
      <c r="B32" s="1293"/>
      <c r="C32" s="1293"/>
      <c r="D32" s="1182">
        <v>2</v>
      </c>
      <c r="F32" s="1123" t="str">
        <f>"4."&amp;mergeValue(A32) &amp;"."&amp;mergeValue(B32)&amp;"."&amp;mergeValue(C32)&amp;"."&amp;mergeValue(D32)</f>
        <v>4.3.1.1.2</v>
      </c>
      <c r="G32" s="1135" t="s">
        <v>477</v>
      </c>
      <c r="H32" s="1184" t="str">
        <f>IF(Территории!R15="","","" &amp; Территории!R15 &amp; "")</f>
        <v>Полноват (71811415)</v>
      </c>
      <c r="I32" s="1294"/>
      <c r="J32" s="1122"/>
      <c r="K32" s="1101"/>
      <c r="L32" s="1101"/>
      <c r="M32" s="1101"/>
      <c r="N32" s="1101"/>
      <c r="O32" s="1101"/>
      <c r="P32" s="1101"/>
      <c r="Q32" s="1101"/>
      <c r="R32" s="1101"/>
      <c r="S32" s="1101"/>
      <c r="T32" s="1101"/>
    </row>
    <row r="33" spans="1:20" s="1096" customFormat="1" ht="18.75">
      <c r="A33" s="1293"/>
      <c r="B33" s="1293"/>
      <c r="C33" s="1293"/>
      <c r="D33" s="1182">
        <v>3</v>
      </c>
      <c r="F33" s="1123" t="str">
        <f>"4."&amp;mergeValue(A33) &amp;"."&amp;mergeValue(B33)&amp;"."&amp;mergeValue(C33)&amp;"."&amp;mergeValue(D33)</f>
        <v>4.3.1.1.3</v>
      </c>
      <c r="G33" s="1135" t="s">
        <v>477</v>
      </c>
      <c r="H33" s="1184" t="str">
        <f>IF(Территории!R16="","","" &amp; Территории!R16 &amp; "")</f>
        <v>Казым (71811410)</v>
      </c>
      <c r="I33" s="1294"/>
      <c r="J33" s="1122"/>
      <c r="K33" s="1101"/>
      <c r="L33" s="1101"/>
      <c r="M33" s="1101"/>
      <c r="N33" s="1101"/>
      <c r="O33" s="1101"/>
      <c r="P33" s="1101"/>
      <c r="Q33" s="1101"/>
      <c r="R33" s="1101"/>
      <c r="S33" s="1101"/>
      <c r="T33" s="1101"/>
    </row>
    <row r="34" spans="1:20" s="1096" customFormat="1" ht="18.75">
      <c r="A34" s="1293"/>
      <c r="B34" s="1293"/>
      <c r="C34" s="1293"/>
      <c r="D34" s="1182">
        <v>4</v>
      </c>
      <c r="F34" s="1123" t="str">
        <f>"4."&amp;mergeValue(A34) &amp;"."&amp;mergeValue(B34)&amp;"."&amp;mergeValue(C34)&amp;"."&amp;mergeValue(D34)</f>
        <v>4.3.1.1.4</v>
      </c>
      <c r="G34" s="1135" t="s">
        <v>477</v>
      </c>
      <c r="H34" s="1184" t="str">
        <f>IF(Территории!R17="","","" &amp; Территории!R17 &amp; "")</f>
        <v>Верхнеказымский (71811406)</v>
      </c>
      <c r="I34" s="1294"/>
      <c r="J34" s="1122"/>
      <c r="K34" s="1101"/>
      <c r="L34" s="1101"/>
      <c r="M34" s="1101"/>
      <c r="N34" s="1101"/>
      <c r="O34" s="1101"/>
      <c r="P34" s="1101"/>
      <c r="Q34" s="1101"/>
      <c r="R34" s="1101"/>
      <c r="S34" s="1101"/>
      <c r="T34" s="1101"/>
    </row>
    <row r="35" spans="1:20" s="1096" customFormat="1" ht="45">
      <c r="A35" s="1293">
        <v>4</v>
      </c>
      <c r="B35" s="1101"/>
      <c r="C35" s="1101"/>
      <c r="D35" s="1101"/>
      <c r="F35" s="1123" t="str">
        <f>"2." &amp;mergeValue(A35)</f>
        <v>2.4</v>
      </c>
      <c r="G35" s="1132" t="s">
        <v>473</v>
      </c>
      <c r="H35" s="1184" t="str">
        <f>IF('Перечень тарифов'!R33="","наименование отсутствует","" &amp; 'Перечень тарифов'!R33 &amp; "")</f>
        <v>наименование отсутствует</v>
      </c>
      <c r="I35" s="1097" t="s">
        <v>567</v>
      </c>
      <c r="J35" s="1122"/>
      <c r="K35" s="1101"/>
      <c r="L35" s="1101"/>
      <c r="M35" s="1101"/>
      <c r="N35" s="1101"/>
      <c r="O35" s="1101"/>
      <c r="P35" s="1101"/>
      <c r="Q35" s="1101"/>
      <c r="R35" s="1101"/>
      <c r="S35" s="1101"/>
      <c r="T35" s="1101"/>
    </row>
    <row r="36" spans="1:20" s="1096" customFormat="1" ht="22.5">
      <c r="A36" s="1293"/>
      <c r="B36" s="1101"/>
      <c r="C36" s="1101"/>
      <c r="D36" s="1101"/>
      <c r="F36" s="1123" t="str">
        <f>"3." &amp;mergeValue(A36)</f>
        <v>3.4</v>
      </c>
      <c r="G36" s="1132" t="s">
        <v>474</v>
      </c>
      <c r="H36" s="1184"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36" s="1097" t="s">
        <v>565</v>
      </c>
      <c r="J36" s="1122"/>
      <c r="K36" s="1101"/>
      <c r="L36" s="1101"/>
      <c r="M36" s="1101"/>
      <c r="N36" s="1101"/>
      <c r="O36" s="1101"/>
      <c r="P36" s="1101"/>
      <c r="Q36" s="1101"/>
      <c r="R36" s="1101"/>
      <c r="S36" s="1101"/>
      <c r="T36" s="1101"/>
    </row>
    <row r="37" spans="1:20" s="1096" customFormat="1" ht="22.5">
      <c r="A37" s="1293"/>
      <c r="B37" s="1101"/>
      <c r="C37" s="1101"/>
      <c r="D37" s="1101"/>
      <c r="F37" s="1123" t="str">
        <f>"4."&amp;mergeValue(A37)</f>
        <v>4.4</v>
      </c>
      <c r="G37" s="1132" t="s">
        <v>475</v>
      </c>
      <c r="H37" s="1188" t="s">
        <v>449</v>
      </c>
      <c r="I37" s="1097"/>
      <c r="J37" s="1122"/>
      <c r="K37" s="1101"/>
      <c r="L37" s="1101"/>
      <c r="M37" s="1101"/>
      <c r="N37" s="1101"/>
      <c r="O37" s="1101"/>
      <c r="P37" s="1101"/>
      <c r="Q37" s="1101"/>
      <c r="R37" s="1101"/>
      <c r="S37" s="1101"/>
      <c r="T37" s="1101"/>
    </row>
    <row r="38" spans="1:20" s="1096" customFormat="1" ht="18.75">
      <c r="A38" s="1293"/>
      <c r="B38" s="1293">
        <v>1</v>
      </c>
      <c r="C38" s="1182"/>
      <c r="D38" s="1182"/>
      <c r="F38" s="1123" t="str">
        <f>"4."&amp;mergeValue(A38) &amp;"."&amp;mergeValue(B38)</f>
        <v>4.4.1</v>
      </c>
      <c r="G38" s="1118" t="s">
        <v>569</v>
      </c>
      <c r="H38" s="1184" t="str">
        <f>IF(region_name="","",region_name)</f>
        <v>Ханты-Мансийский автономный округ</v>
      </c>
      <c r="I38" s="1097" t="s">
        <v>478</v>
      </c>
      <c r="J38" s="1122"/>
      <c r="K38" s="1101"/>
      <c r="L38" s="1101"/>
      <c r="M38" s="1101"/>
      <c r="N38" s="1101"/>
      <c r="O38" s="1101"/>
      <c r="P38" s="1101"/>
      <c r="Q38" s="1101"/>
      <c r="R38" s="1101"/>
      <c r="S38" s="1101"/>
      <c r="T38" s="1101"/>
    </row>
    <row r="39" spans="1:20" s="1096" customFormat="1" ht="22.5">
      <c r="A39" s="1293"/>
      <c r="B39" s="1293"/>
      <c r="C39" s="1293">
        <v>1</v>
      </c>
      <c r="D39" s="1182"/>
      <c r="F39" s="1123" t="str">
        <f>"4."&amp;mergeValue(A39) &amp;"."&amp;mergeValue(B39)&amp;"."&amp;mergeValue(C39)</f>
        <v>4.4.1.1</v>
      </c>
      <c r="G39" s="1127" t="s">
        <v>476</v>
      </c>
      <c r="H39" s="1184" t="str">
        <f>IF(Территории!H13="","","" &amp; Территории!H13 &amp; "")</f>
        <v>Белоярский муниципальный район</v>
      </c>
      <c r="I39" s="1097" t="s">
        <v>479</v>
      </c>
      <c r="J39" s="1122"/>
      <c r="K39" s="1101"/>
      <c r="L39" s="1101"/>
      <c r="M39" s="1101"/>
      <c r="N39" s="1101"/>
      <c r="O39" s="1101"/>
      <c r="P39" s="1101"/>
      <c r="Q39" s="1101"/>
      <c r="R39" s="1101"/>
      <c r="S39" s="1101"/>
      <c r="T39" s="1101"/>
    </row>
    <row r="40" spans="1:20" s="1096" customFormat="1" ht="18.75">
      <c r="A40" s="1293"/>
      <c r="B40" s="1293"/>
      <c r="C40" s="1293"/>
      <c r="D40" s="1182">
        <v>1</v>
      </c>
      <c r="F40" s="1123" t="str">
        <f>"4."&amp;mergeValue(A40) &amp;"."&amp;mergeValue(B40)&amp;"."&amp;mergeValue(C40)&amp;"."&amp;mergeValue(D40)</f>
        <v>4.4.1.1.1</v>
      </c>
      <c r="G40" s="1135" t="s">
        <v>477</v>
      </c>
      <c r="H40" s="1184" t="str">
        <f>IF(Территории!R14="","","" &amp; Территории!R14 &amp; "")</f>
        <v>Белоярский (71811151)</v>
      </c>
      <c r="I40" s="1294" t="s">
        <v>568</v>
      </c>
      <c r="J40" s="1122"/>
      <c r="K40" s="1101"/>
      <c r="L40" s="1101"/>
      <c r="M40" s="1101"/>
      <c r="N40" s="1101"/>
      <c r="O40" s="1101"/>
      <c r="P40" s="1101"/>
      <c r="Q40" s="1101"/>
      <c r="R40" s="1101"/>
      <c r="S40" s="1101"/>
      <c r="T40" s="1101"/>
    </row>
    <row r="41" spans="1:20" s="1096" customFormat="1" ht="18.75">
      <c r="A41" s="1293"/>
      <c r="B41" s="1293"/>
      <c r="C41" s="1293"/>
      <c r="D41" s="1182">
        <v>2</v>
      </c>
      <c r="F41" s="1123" t="str">
        <f>"4."&amp;mergeValue(A41) &amp;"."&amp;mergeValue(B41)&amp;"."&amp;mergeValue(C41)&amp;"."&amp;mergeValue(D41)</f>
        <v>4.4.1.1.2</v>
      </c>
      <c r="G41" s="1135" t="s">
        <v>477</v>
      </c>
      <c r="H41" s="1184" t="str">
        <f>IF(Территории!R15="","","" &amp; Территории!R15 &amp; "")</f>
        <v>Полноват (71811415)</v>
      </c>
      <c r="I41" s="1294"/>
      <c r="J41" s="1122"/>
      <c r="K41" s="1101"/>
      <c r="L41" s="1101"/>
      <c r="M41" s="1101"/>
      <c r="N41" s="1101"/>
      <c r="O41" s="1101"/>
      <c r="P41" s="1101"/>
      <c r="Q41" s="1101"/>
      <c r="R41" s="1101"/>
      <c r="S41" s="1101"/>
      <c r="T41" s="1101"/>
    </row>
    <row r="42" spans="1:20" s="1096" customFormat="1" ht="18.75">
      <c r="A42" s="1293"/>
      <c r="B42" s="1293"/>
      <c r="C42" s="1293"/>
      <c r="D42" s="1182">
        <v>3</v>
      </c>
      <c r="F42" s="1123" t="str">
        <f>"4."&amp;mergeValue(A42) &amp;"."&amp;mergeValue(B42)&amp;"."&amp;mergeValue(C42)&amp;"."&amp;mergeValue(D42)</f>
        <v>4.4.1.1.3</v>
      </c>
      <c r="G42" s="1135" t="s">
        <v>477</v>
      </c>
      <c r="H42" s="1184" t="str">
        <f>IF(Территории!R16="","","" &amp; Территории!R16 &amp; "")</f>
        <v>Казым (71811410)</v>
      </c>
      <c r="I42" s="1294"/>
      <c r="J42" s="1122"/>
      <c r="K42" s="1101"/>
      <c r="L42" s="1101"/>
      <c r="M42" s="1101"/>
      <c r="N42" s="1101"/>
      <c r="O42" s="1101"/>
      <c r="P42" s="1101"/>
      <c r="Q42" s="1101"/>
      <c r="R42" s="1101"/>
      <c r="S42" s="1101"/>
      <c r="T42" s="1101"/>
    </row>
    <row r="43" spans="1:20" s="1096" customFormat="1" ht="18.75">
      <c r="A43" s="1293"/>
      <c r="B43" s="1293"/>
      <c r="C43" s="1293"/>
      <c r="D43" s="1182">
        <v>4</v>
      </c>
      <c r="F43" s="1123" t="str">
        <f>"4."&amp;mergeValue(A43) &amp;"."&amp;mergeValue(B43)&amp;"."&amp;mergeValue(C43)&amp;"."&amp;mergeValue(D43)</f>
        <v>4.4.1.1.4</v>
      </c>
      <c r="G43" s="1135" t="s">
        <v>477</v>
      </c>
      <c r="H43" s="1184" t="str">
        <f>IF(Территории!R17="","","" &amp; Территории!R17 &amp; "")</f>
        <v>Верхнеказымский (71811406)</v>
      </c>
      <c r="I43" s="1294"/>
      <c r="J43" s="1122"/>
      <c r="K43" s="1101"/>
      <c r="L43" s="1101"/>
      <c r="M43" s="1101"/>
      <c r="N43" s="1101"/>
      <c r="O43" s="1101"/>
      <c r="P43" s="1101"/>
      <c r="Q43" s="1101"/>
      <c r="R43" s="1101"/>
      <c r="S43" s="1101"/>
      <c r="T43" s="1101"/>
    </row>
    <row r="44" spans="1:20" s="1096" customFormat="1" ht="45">
      <c r="A44" s="1293">
        <v>5</v>
      </c>
      <c r="B44" s="1101"/>
      <c r="C44" s="1101"/>
      <c r="D44" s="1101"/>
      <c r="F44" s="1123" t="str">
        <f>"2." &amp;mergeValue(A44)</f>
        <v>2.5</v>
      </c>
      <c r="G44" s="1132" t="s">
        <v>473</v>
      </c>
      <c r="H44" s="1184" t="str">
        <f>IF('Перечень тарифов'!R37="","наименование отсутствует","" &amp; 'Перечень тарифов'!R37 &amp; "")</f>
        <v>наименование отсутствует</v>
      </c>
      <c r="I44" s="1097" t="s">
        <v>567</v>
      </c>
      <c r="J44" s="1122"/>
      <c r="K44" s="1101"/>
      <c r="L44" s="1101"/>
      <c r="M44" s="1101"/>
      <c r="N44" s="1101"/>
      <c r="O44" s="1101"/>
      <c r="P44" s="1101"/>
      <c r="Q44" s="1101"/>
      <c r="R44" s="1101"/>
      <c r="S44" s="1101"/>
      <c r="T44" s="1101"/>
    </row>
    <row r="45" spans="1:20" s="1096" customFormat="1" ht="22.5">
      <c r="A45" s="1293"/>
      <c r="B45" s="1101"/>
      <c r="C45" s="1101"/>
      <c r="D45" s="1101"/>
      <c r="F45" s="1123" t="str">
        <f>"3." &amp;mergeValue(A45)</f>
        <v>3.5</v>
      </c>
      <c r="G45" s="1132" t="s">
        <v>474</v>
      </c>
      <c r="H45" s="1184"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45" s="1097" t="s">
        <v>565</v>
      </c>
      <c r="J45" s="1122"/>
      <c r="K45" s="1101"/>
      <c r="L45" s="1101"/>
      <c r="M45" s="1101"/>
      <c r="N45" s="1101"/>
      <c r="O45" s="1101"/>
      <c r="P45" s="1101"/>
      <c r="Q45" s="1101"/>
      <c r="R45" s="1101"/>
      <c r="S45" s="1101"/>
      <c r="T45" s="1101"/>
    </row>
    <row r="46" spans="1:20" s="1096" customFormat="1" ht="22.5">
      <c r="A46" s="1293"/>
      <c r="B46" s="1101"/>
      <c r="C46" s="1101"/>
      <c r="D46" s="1101"/>
      <c r="F46" s="1123" t="str">
        <f>"4."&amp;mergeValue(A46)</f>
        <v>4.5</v>
      </c>
      <c r="G46" s="1132" t="s">
        <v>475</v>
      </c>
      <c r="H46" s="1188" t="s">
        <v>449</v>
      </c>
      <c r="I46" s="1097"/>
      <c r="J46" s="1122"/>
      <c r="K46" s="1101"/>
      <c r="L46" s="1101"/>
      <c r="M46" s="1101"/>
      <c r="N46" s="1101"/>
      <c r="O46" s="1101"/>
      <c r="P46" s="1101"/>
      <c r="Q46" s="1101"/>
      <c r="R46" s="1101"/>
      <c r="S46" s="1101"/>
      <c r="T46" s="1101"/>
    </row>
    <row r="47" spans="1:20" s="1096" customFormat="1" ht="18.75">
      <c r="A47" s="1293"/>
      <c r="B47" s="1293">
        <v>1</v>
      </c>
      <c r="C47" s="1182"/>
      <c r="D47" s="1182"/>
      <c r="F47" s="1123" t="str">
        <f>"4."&amp;mergeValue(A47) &amp;"."&amp;mergeValue(B47)</f>
        <v>4.5.1</v>
      </c>
      <c r="G47" s="1118" t="s">
        <v>569</v>
      </c>
      <c r="H47" s="1184" t="str">
        <f>IF(region_name="","",region_name)</f>
        <v>Ханты-Мансийский автономный округ</v>
      </c>
      <c r="I47" s="1097" t="s">
        <v>478</v>
      </c>
      <c r="J47" s="1122"/>
      <c r="K47" s="1101"/>
      <c r="L47" s="1101"/>
      <c r="M47" s="1101"/>
      <c r="N47" s="1101"/>
      <c r="O47" s="1101"/>
      <c r="P47" s="1101"/>
      <c r="Q47" s="1101"/>
      <c r="R47" s="1101"/>
      <c r="S47" s="1101"/>
      <c r="T47" s="1101"/>
    </row>
    <row r="48" spans="1:20" s="1096" customFormat="1" ht="22.5">
      <c r="A48" s="1293"/>
      <c r="B48" s="1293"/>
      <c r="C48" s="1293">
        <v>1</v>
      </c>
      <c r="D48" s="1182"/>
      <c r="F48" s="1123" t="str">
        <f>"4."&amp;mergeValue(A48) &amp;"."&amp;mergeValue(B48)&amp;"."&amp;mergeValue(C48)</f>
        <v>4.5.1.1</v>
      </c>
      <c r="G48" s="1127" t="s">
        <v>476</v>
      </c>
      <c r="H48" s="1184" t="str">
        <f>IF(Территории!H13="","","" &amp; Территории!H13 &amp; "")</f>
        <v>Белоярский муниципальный район</v>
      </c>
      <c r="I48" s="1097" t="s">
        <v>479</v>
      </c>
      <c r="J48" s="1122"/>
      <c r="K48" s="1101"/>
      <c r="L48" s="1101"/>
      <c r="M48" s="1101"/>
      <c r="N48" s="1101"/>
      <c r="O48" s="1101"/>
      <c r="P48" s="1101"/>
      <c r="Q48" s="1101"/>
      <c r="R48" s="1101"/>
      <c r="S48" s="1101"/>
      <c r="T48" s="1101"/>
    </row>
    <row r="49" spans="1:20" s="1096" customFormat="1" ht="18.75">
      <c r="A49" s="1293"/>
      <c r="B49" s="1293"/>
      <c r="C49" s="1293"/>
      <c r="D49" s="1182">
        <v>1</v>
      </c>
      <c r="F49" s="1123" t="str">
        <f>"4."&amp;mergeValue(A49) &amp;"."&amp;mergeValue(B49)&amp;"."&amp;mergeValue(C49)&amp;"."&amp;mergeValue(D49)</f>
        <v>4.5.1.1.1</v>
      </c>
      <c r="G49" s="1135" t="s">
        <v>477</v>
      </c>
      <c r="H49" s="1184" t="str">
        <f>IF(Территории!R14="","","" &amp; Территории!R14 &amp; "")</f>
        <v>Белоярский (71811151)</v>
      </c>
      <c r="I49" s="1294" t="s">
        <v>568</v>
      </c>
      <c r="J49" s="1122"/>
      <c r="K49" s="1101"/>
      <c r="L49" s="1101"/>
      <c r="M49" s="1101"/>
      <c r="N49" s="1101"/>
      <c r="O49" s="1101"/>
      <c r="P49" s="1101"/>
      <c r="Q49" s="1101"/>
      <c r="R49" s="1101"/>
      <c r="S49" s="1101"/>
      <c r="T49" s="1101"/>
    </row>
    <row r="50" spans="1:20" s="1096" customFormat="1" ht="18.75">
      <c r="A50" s="1293"/>
      <c r="B50" s="1293"/>
      <c r="C50" s="1293"/>
      <c r="D50" s="1182">
        <v>2</v>
      </c>
      <c r="F50" s="1123" t="str">
        <f>"4."&amp;mergeValue(A50) &amp;"."&amp;mergeValue(B50)&amp;"."&amp;mergeValue(C50)&amp;"."&amp;mergeValue(D50)</f>
        <v>4.5.1.1.2</v>
      </c>
      <c r="G50" s="1135" t="s">
        <v>477</v>
      </c>
      <c r="H50" s="1184" t="str">
        <f>IF(Территории!R15="","","" &amp; Территории!R15 &amp; "")</f>
        <v>Полноват (71811415)</v>
      </c>
      <c r="I50" s="1294"/>
      <c r="J50" s="1122"/>
      <c r="K50" s="1101"/>
      <c r="L50" s="1101"/>
      <c r="M50" s="1101"/>
      <c r="N50" s="1101"/>
      <c r="O50" s="1101"/>
      <c r="P50" s="1101"/>
      <c r="Q50" s="1101"/>
      <c r="R50" s="1101"/>
      <c r="S50" s="1101"/>
      <c r="T50" s="1101"/>
    </row>
    <row r="51" spans="1:20" s="1096" customFormat="1" ht="18.75">
      <c r="A51" s="1293"/>
      <c r="B51" s="1293"/>
      <c r="C51" s="1293"/>
      <c r="D51" s="1182">
        <v>3</v>
      </c>
      <c r="F51" s="1123" t="str">
        <f>"4."&amp;mergeValue(A51) &amp;"."&amp;mergeValue(B51)&amp;"."&amp;mergeValue(C51)&amp;"."&amp;mergeValue(D51)</f>
        <v>4.5.1.1.3</v>
      </c>
      <c r="G51" s="1135" t="s">
        <v>477</v>
      </c>
      <c r="H51" s="1184" t="str">
        <f>IF(Территории!R16="","","" &amp; Территории!R16 &amp; "")</f>
        <v>Казым (71811410)</v>
      </c>
      <c r="I51" s="1294"/>
      <c r="J51" s="1122"/>
      <c r="K51" s="1101"/>
      <c r="L51" s="1101"/>
      <c r="M51" s="1101"/>
      <c r="N51" s="1101"/>
      <c r="O51" s="1101"/>
      <c r="P51" s="1101"/>
      <c r="Q51" s="1101"/>
      <c r="R51" s="1101"/>
      <c r="S51" s="1101"/>
      <c r="T51" s="1101"/>
    </row>
    <row r="52" spans="1:20" s="1096" customFormat="1" ht="18.75">
      <c r="A52" s="1293"/>
      <c r="B52" s="1293"/>
      <c r="C52" s="1293"/>
      <c r="D52" s="1182">
        <v>4</v>
      </c>
      <c r="F52" s="1123" t="str">
        <f>"4."&amp;mergeValue(A52) &amp;"."&amp;mergeValue(B52)&amp;"."&amp;mergeValue(C52)&amp;"."&amp;mergeValue(D52)</f>
        <v>4.5.1.1.4</v>
      </c>
      <c r="G52" s="1135" t="s">
        <v>477</v>
      </c>
      <c r="H52" s="1184" t="str">
        <f>IF(Территории!R17="","","" &amp; Территории!R17 &amp; "")</f>
        <v>Верхнеказымский (71811406)</v>
      </c>
      <c r="I52" s="1294"/>
      <c r="J52" s="1122"/>
      <c r="K52" s="1101"/>
      <c r="L52" s="1101"/>
      <c r="M52" s="1101"/>
      <c r="N52" s="1101"/>
      <c r="O52" s="1101"/>
      <c r="P52" s="1101"/>
      <c r="Q52" s="1101"/>
      <c r="R52" s="1101"/>
      <c r="S52" s="1101"/>
      <c r="T52" s="1101"/>
    </row>
    <row r="53" spans="1:20" s="1120" customFormat="1" ht="3" customHeight="1">
      <c r="A53" s="1121"/>
      <c r="B53" s="1121"/>
      <c r="C53" s="1121"/>
      <c r="D53" s="1121"/>
      <c r="F53" s="1119"/>
      <c r="G53" s="1133"/>
      <c r="H53" s="1134"/>
      <c r="I53" s="1104"/>
      <c r="J53" s="1121"/>
      <c r="K53" s="1121"/>
      <c r="L53" s="1121"/>
      <c r="M53" s="1121"/>
      <c r="N53" s="1121"/>
      <c r="O53" s="1121"/>
      <c r="P53" s="1121"/>
      <c r="Q53" s="1121"/>
      <c r="R53" s="1121"/>
      <c r="S53" s="1121"/>
      <c r="T53" s="1121"/>
    </row>
    <row r="54" spans="1:20" s="1120" customFormat="1" ht="15" customHeight="1">
      <c r="A54" s="1121"/>
      <c r="B54" s="1121"/>
      <c r="C54" s="1121"/>
      <c r="D54" s="1121"/>
      <c r="F54" s="1119"/>
      <c r="G54" s="1288" t="s">
        <v>570</v>
      </c>
      <c r="H54" s="1288"/>
      <c r="I54" s="1104"/>
      <c r="J54" s="1121"/>
      <c r="K54" s="1121"/>
      <c r="L54" s="1121"/>
      <c r="M54" s="1121"/>
      <c r="N54" s="1121"/>
      <c r="O54" s="1121"/>
      <c r="P54" s="1121"/>
      <c r="Q54" s="1121"/>
      <c r="R54" s="1121"/>
      <c r="S54" s="1121"/>
      <c r="T54" s="1121"/>
    </row>
  </sheetData>
  <sheetProtection password="FA9C" sheet="1" objects="1" scenarios="1" formatColumns="0" formatRows="0"/>
  <mergeCells count="24">
    <mergeCell ref="G54:H54"/>
    <mergeCell ref="F2:H2"/>
    <mergeCell ref="F4:H4"/>
    <mergeCell ref="I4:I5"/>
    <mergeCell ref="A8:A16"/>
    <mergeCell ref="B11:B16"/>
    <mergeCell ref="C12:C16"/>
    <mergeCell ref="I13:I16"/>
    <mergeCell ref="A17:A25"/>
    <mergeCell ref="B20:B25"/>
    <mergeCell ref="C21:C25"/>
    <mergeCell ref="I22:I25"/>
    <mergeCell ref="A26:A34"/>
    <mergeCell ref="B29:B34"/>
    <mergeCell ref="C30:C34"/>
    <mergeCell ref="I31:I34"/>
    <mergeCell ref="A35:A43"/>
    <mergeCell ref="B38:B43"/>
    <mergeCell ref="C39:C43"/>
    <mergeCell ref="I40:I43"/>
    <mergeCell ref="A44:A52"/>
    <mergeCell ref="B47:B52"/>
    <mergeCell ref="C48:C52"/>
    <mergeCell ref="I49:I52"/>
  </mergeCells>
  <dataValidations count="1">
    <dataValidation type="textLength" operator="lessThanOrEqual" allowBlank="1" showInputMessage="1" showErrorMessage="1" errorTitle="Ошибка" error="Допускается ввод не более 900 символов!" sqref="I53:I54">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election activeCell="G10" sqref="G10:G13"/>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322" t="s">
        <v>694</v>
      </c>
      <c r="E5" s="1322"/>
      <c r="F5" s="1322"/>
      <c r="G5" s="1322"/>
      <c r="H5" s="1137"/>
    </row>
    <row r="6" spans="1:17" ht="3" customHeight="1">
      <c r="C6" s="1080"/>
      <c r="D6" s="1075"/>
      <c r="E6" s="1141"/>
      <c r="F6" s="1141"/>
      <c r="G6" s="1079"/>
      <c r="H6" s="1142"/>
    </row>
    <row r="7" spans="1:17">
      <c r="C7" s="1080"/>
      <c r="D7" s="1306" t="s">
        <v>445</v>
      </c>
      <c r="E7" s="1306"/>
      <c r="F7" s="1306"/>
      <c r="G7" s="1306"/>
      <c r="H7" s="1366" t="s">
        <v>446</v>
      </c>
    </row>
    <row r="8" spans="1:17">
      <c r="C8" s="1080"/>
      <c r="D8" s="1084" t="s">
        <v>91</v>
      </c>
      <c r="E8" s="1085" t="s">
        <v>448</v>
      </c>
      <c r="F8" s="1085" t="s">
        <v>439</v>
      </c>
      <c r="G8" s="1085" t="s">
        <v>447</v>
      </c>
      <c r="H8" s="1366"/>
    </row>
    <row r="9" spans="1:17" ht="12" customHeight="1">
      <c r="C9" s="1080"/>
      <c r="D9" s="1076" t="s">
        <v>92</v>
      </c>
      <c r="E9" s="1076" t="s">
        <v>48</v>
      </c>
      <c r="F9" s="1076" t="s">
        <v>49</v>
      </c>
      <c r="G9" s="1076" t="s">
        <v>50</v>
      </c>
      <c r="H9" s="1076" t="s">
        <v>67</v>
      </c>
    </row>
    <row r="10" spans="1:17" ht="21" customHeight="1">
      <c r="A10" s="1105"/>
      <c r="C10" s="1080"/>
      <c r="D10" s="1095" t="s">
        <v>92</v>
      </c>
      <c r="E10" s="1150" t="s">
        <v>697</v>
      </c>
      <c r="F10" s="1130" t="s">
        <v>1699</v>
      </c>
      <c r="G10" s="1037" t="s">
        <v>1701</v>
      </c>
      <c r="H10" s="1295" t="s">
        <v>699</v>
      </c>
    </row>
    <row r="11" spans="1:17" ht="21" customHeight="1">
      <c r="A11" s="1105"/>
      <c r="C11" s="1080"/>
      <c r="D11" s="1095" t="s">
        <v>48</v>
      </c>
      <c r="E11" s="1150" t="s">
        <v>698</v>
      </c>
      <c r="F11" s="1130" t="s">
        <v>1700</v>
      </c>
      <c r="G11" s="1037" t="s">
        <v>1702</v>
      </c>
      <c r="H11" s="1296"/>
    </row>
    <row r="12" spans="1:17" ht="21" customHeight="1">
      <c r="A12" s="1083"/>
      <c r="C12" s="1078"/>
      <c r="D12" s="1095" t="s">
        <v>49</v>
      </c>
      <c r="E12" s="1150" t="s">
        <v>681</v>
      </c>
      <c r="F12" s="1130" t="s">
        <v>1700</v>
      </c>
      <c r="G12" s="1037" t="s">
        <v>1703</v>
      </c>
      <c r="H12" s="1296"/>
      <c r="I12" s="1100"/>
      <c r="K12" s="1074"/>
    </row>
    <row r="13" spans="1:17" ht="21" customHeight="1">
      <c r="A13" s="1083"/>
      <c r="C13" s="1078"/>
      <c r="D13" s="1095" t="s">
        <v>50</v>
      </c>
      <c r="E13" s="1150" t="s">
        <v>682</v>
      </c>
      <c r="F13" s="1130" t="s">
        <v>1700</v>
      </c>
      <c r="G13" s="1037" t="s">
        <v>1703</v>
      </c>
      <c r="H13" s="1296"/>
      <c r="I13" s="1100"/>
      <c r="K13" s="1074"/>
    </row>
    <row r="14" spans="1:17" ht="15" customHeight="1">
      <c r="A14" s="1105"/>
      <c r="C14" s="1080"/>
      <c r="D14" s="1086"/>
      <c r="E14" s="1152" t="s">
        <v>327</v>
      </c>
      <c r="F14" s="1147"/>
      <c r="G14" s="1145"/>
      <c r="H14" s="1297"/>
    </row>
    <row r="15" spans="1:17">
      <c r="D15" s="1154"/>
      <c r="E15" s="1154"/>
      <c r="F15" s="1154"/>
      <c r="G15" s="1154"/>
      <c r="H15" s="1154"/>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hyperlinks>
    <hyperlink ref="G10" location="'Форма 4.9'!$G$10" tooltip="Кликните по гиперссылке, чтобы перейти по ссылке на обосновывающие документы или отредактировать её" display="https://lk.zakupki.gov.ru/223/clause/private/order-clause/info/common-info.html?clauseInfoId=830815&amp;versioned=true&amp;clauseId=249169"/>
    <hyperlink ref="G11" location="'Форма 2.13'!$G$11" tooltip="Кликните по гиперссылке, чтобы перейти по ссылке на обосновывающие документы или отредактировать её" display="https://lk.zakupki.gov.ru/223/clause/private/order-clause/search.html"/>
    <hyperlink ref="G12" location="'Форма 2.13'!$G$12" tooltip="Кликните по гиперссылке, чтобы перейти по ссылке на обосновывающие документы или отредактировать её" display="https://lk.zakupki.gov.ru/223/plan/private/plan/info/positions.html?planId=866968&amp;planInfoId=6953788&amp;versioned=&amp;activeTab=4"/>
    <hyperlink ref="G13" location="'Форма 2.13'!$G$13" tooltip="Кликните по гиперссылке, чтобы перейти по ссылке на обосновывающие документы или отредактировать её" display="https://lk.zakupki.gov.ru/223/plan/private/plan/info/positions.html?planId=866968&amp;planInfoId=6953788&amp;versioned=&amp;activeTab=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54"/>
  <sheetViews>
    <sheetView showGridLines="0" topLeftCell="E1" zoomScaleNormal="100" workbookViewId="0">
      <selection activeCell="G64" sqref="G64"/>
    </sheetView>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89" t="s">
        <v>470</v>
      </c>
      <c r="G2" s="1290"/>
      <c r="H2" s="1291"/>
      <c r="I2" s="1136"/>
    </row>
    <row r="3" spans="1:20" ht="3" customHeight="1"/>
    <row r="4" spans="1:20" s="1096" customFormat="1" ht="11.25">
      <c r="A4" s="1101"/>
      <c r="B4" s="1101"/>
      <c r="C4" s="1101"/>
      <c r="D4" s="1101"/>
      <c r="F4" s="1237" t="s">
        <v>445</v>
      </c>
      <c r="G4" s="1237"/>
      <c r="H4" s="1237"/>
      <c r="I4" s="1292"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88" t="s">
        <v>439</v>
      </c>
      <c r="I5" s="1292"/>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4" t="str">
        <f>IF(dateCh="","",dateCh)</f>
        <v>03.05.2023</v>
      </c>
      <c r="I7" s="1097" t="s">
        <v>472</v>
      </c>
      <c r="J7" s="1122"/>
      <c r="K7" s="1101"/>
      <c r="L7" s="1101"/>
      <c r="M7" s="1101"/>
      <c r="N7" s="1101"/>
      <c r="O7" s="1101"/>
      <c r="P7" s="1101"/>
      <c r="Q7" s="1101"/>
      <c r="R7" s="1101"/>
      <c r="S7" s="1101"/>
      <c r="T7" s="1101"/>
    </row>
    <row r="8" spans="1:20" s="1096" customFormat="1" ht="45">
      <c r="A8" s="1293">
        <v>1</v>
      </c>
      <c r="B8" s="1101"/>
      <c r="C8" s="1101"/>
      <c r="D8" s="1101"/>
      <c r="F8" s="1123" t="str">
        <f>"2." &amp;mergeValue(A8)</f>
        <v>2.1</v>
      </c>
      <c r="G8" s="1132" t="s">
        <v>473</v>
      </c>
      <c r="H8" s="1184" t="str">
        <f>IF('Перечень тарифов'!R21="","наименование отсутствует","" &amp; 'Перечень тарифов'!R21 &amp; "")</f>
        <v>наименование отсутствует</v>
      </c>
      <c r="I8" s="1097" t="s">
        <v>567</v>
      </c>
      <c r="J8" s="1122"/>
      <c r="K8" s="1101"/>
      <c r="L8" s="1101"/>
      <c r="M8" s="1101"/>
      <c r="N8" s="1101"/>
      <c r="O8" s="1101"/>
      <c r="P8" s="1101"/>
      <c r="Q8" s="1101"/>
      <c r="R8" s="1101"/>
      <c r="S8" s="1101"/>
      <c r="T8" s="1101"/>
    </row>
    <row r="9" spans="1:20" s="1096" customFormat="1" ht="22.5">
      <c r="A9" s="1293"/>
      <c r="B9" s="1101"/>
      <c r="C9" s="1101"/>
      <c r="D9" s="1101"/>
      <c r="F9" s="1123" t="str">
        <f>"3." &amp;mergeValue(A9)</f>
        <v>3.1</v>
      </c>
      <c r="G9" s="1132" t="s">
        <v>474</v>
      </c>
      <c r="H9" s="1184"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097" t="s">
        <v>565</v>
      </c>
      <c r="J9" s="1122"/>
      <c r="K9" s="1101"/>
      <c r="L9" s="1101"/>
      <c r="M9" s="1101"/>
      <c r="N9" s="1101"/>
      <c r="O9" s="1101"/>
      <c r="P9" s="1101"/>
      <c r="Q9" s="1101"/>
      <c r="R9" s="1101"/>
      <c r="S9" s="1101"/>
      <c r="T9" s="1101"/>
    </row>
    <row r="10" spans="1:20" s="1096" customFormat="1" ht="22.5">
      <c r="A10" s="1293"/>
      <c r="B10" s="1101"/>
      <c r="C10" s="1101"/>
      <c r="D10" s="1101"/>
      <c r="F10" s="1123" t="str">
        <f>"4."&amp;mergeValue(A10)</f>
        <v>4.1</v>
      </c>
      <c r="G10" s="1132" t="s">
        <v>475</v>
      </c>
      <c r="H10" s="1188" t="s">
        <v>449</v>
      </c>
      <c r="I10" s="1097"/>
      <c r="J10" s="1122"/>
      <c r="K10" s="1101"/>
      <c r="L10" s="1101"/>
      <c r="M10" s="1101"/>
      <c r="N10" s="1101"/>
      <c r="O10" s="1101"/>
      <c r="P10" s="1101"/>
      <c r="Q10" s="1101"/>
      <c r="R10" s="1101"/>
      <c r="S10" s="1101"/>
      <c r="T10" s="1101"/>
    </row>
    <row r="11" spans="1:20" s="1096" customFormat="1" ht="18.75">
      <c r="A11" s="1293"/>
      <c r="B11" s="1293">
        <v>1</v>
      </c>
      <c r="C11" s="1182"/>
      <c r="D11" s="1182"/>
      <c r="F11" s="1123" t="str">
        <f>"4."&amp;mergeValue(A11) &amp;"."&amp;mergeValue(B11)</f>
        <v>4.1.1</v>
      </c>
      <c r="G11" s="1118" t="s">
        <v>569</v>
      </c>
      <c r="H11" s="1184" t="str">
        <f>IF(region_name="","",region_name)</f>
        <v>Ханты-Мансийский автономный округ</v>
      </c>
      <c r="I11" s="1097" t="s">
        <v>478</v>
      </c>
      <c r="J11" s="1122"/>
      <c r="K11" s="1101"/>
      <c r="L11" s="1101"/>
      <c r="M11" s="1101"/>
      <c r="N11" s="1101"/>
      <c r="O11" s="1101"/>
      <c r="P11" s="1101"/>
      <c r="Q11" s="1101"/>
      <c r="R11" s="1101"/>
      <c r="S11" s="1101"/>
      <c r="T11" s="1101"/>
    </row>
    <row r="12" spans="1:20" s="1096" customFormat="1" ht="22.5">
      <c r="A12" s="1293"/>
      <c r="B12" s="1293"/>
      <c r="C12" s="1293">
        <v>1</v>
      </c>
      <c r="D12" s="1182"/>
      <c r="F12" s="1123" t="str">
        <f>"4."&amp;mergeValue(A12) &amp;"."&amp;mergeValue(B12)&amp;"."&amp;mergeValue(C12)</f>
        <v>4.1.1.1</v>
      </c>
      <c r="G12" s="1127" t="s">
        <v>476</v>
      </c>
      <c r="H12" s="1184" t="str">
        <f>IF(Территории!H13="","","" &amp; Территории!H13 &amp; "")</f>
        <v>Белоярский муниципальный район</v>
      </c>
      <c r="I12" s="1097" t="s">
        <v>479</v>
      </c>
      <c r="J12" s="1122"/>
      <c r="K12" s="1101"/>
      <c r="L12" s="1101"/>
      <c r="M12" s="1101"/>
      <c r="N12" s="1101"/>
      <c r="O12" s="1101"/>
      <c r="P12" s="1101"/>
      <c r="Q12" s="1101"/>
      <c r="R12" s="1101"/>
      <c r="S12" s="1101"/>
      <c r="T12" s="1101"/>
    </row>
    <row r="13" spans="1:20" s="1096" customFormat="1" ht="18.75">
      <c r="A13" s="1293"/>
      <c r="B13" s="1293"/>
      <c r="C13" s="1293"/>
      <c r="D13" s="1182">
        <v>1</v>
      </c>
      <c r="F13" s="1123" t="str">
        <f>"4."&amp;mergeValue(A13) &amp;"."&amp;mergeValue(B13)&amp;"."&amp;mergeValue(C13)&amp;"."&amp;mergeValue(D13)</f>
        <v>4.1.1.1.1</v>
      </c>
      <c r="G13" s="1135" t="s">
        <v>477</v>
      </c>
      <c r="H13" s="1184" t="str">
        <f>IF(Территории!R14="","","" &amp; Территории!R14 &amp; "")</f>
        <v>Белоярский (71811151)</v>
      </c>
      <c r="I13" s="1294" t="s">
        <v>568</v>
      </c>
      <c r="J13" s="1122"/>
      <c r="K13" s="1101"/>
      <c r="L13" s="1101"/>
      <c r="M13" s="1101"/>
      <c r="N13" s="1101"/>
      <c r="O13" s="1101"/>
      <c r="P13" s="1101"/>
      <c r="Q13" s="1101"/>
      <c r="R13" s="1101"/>
      <c r="S13" s="1101"/>
      <c r="T13" s="1101"/>
    </row>
    <row r="14" spans="1:20" s="1096" customFormat="1" ht="18.75">
      <c r="A14" s="1293"/>
      <c r="B14" s="1293"/>
      <c r="C14" s="1293"/>
      <c r="D14" s="1182">
        <v>2</v>
      </c>
      <c r="F14" s="1123" t="str">
        <f>"4."&amp;mergeValue(A14) &amp;"."&amp;mergeValue(B14)&amp;"."&amp;mergeValue(C14)&amp;"."&amp;mergeValue(D14)</f>
        <v>4.1.1.1.2</v>
      </c>
      <c r="G14" s="1135" t="s">
        <v>477</v>
      </c>
      <c r="H14" s="1184" t="str">
        <f>IF(Территории!R15="","","" &amp; Территории!R15 &amp; "")</f>
        <v>Полноват (71811415)</v>
      </c>
      <c r="I14" s="1294"/>
      <c r="J14" s="1122"/>
      <c r="K14" s="1101"/>
      <c r="L14" s="1101"/>
      <c r="M14" s="1101"/>
      <c r="N14" s="1101"/>
      <c r="O14" s="1101"/>
      <c r="P14" s="1101"/>
      <c r="Q14" s="1101"/>
      <c r="R14" s="1101"/>
      <c r="S14" s="1101"/>
      <c r="T14" s="1101"/>
    </row>
    <row r="15" spans="1:20" s="1096" customFormat="1" ht="18.75">
      <c r="A15" s="1293"/>
      <c r="B15" s="1293"/>
      <c r="C15" s="1293"/>
      <c r="D15" s="1182">
        <v>3</v>
      </c>
      <c r="F15" s="1123" t="str">
        <f>"4."&amp;mergeValue(A15) &amp;"."&amp;mergeValue(B15)&amp;"."&amp;mergeValue(C15)&amp;"."&amp;mergeValue(D15)</f>
        <v>4.1.1.1.3</v>
      </c>
      <c r="G15" s="1135" t="s">
        <v>477</v>
      </c>
      <c r="H15" s="1184" t="str">
        <f>IF(Территории!R16="","","" &amp; Территории!R16 &amp; "")</f>
        <v>Казым (71811410)</v>
      </c>
      <c r="I15" s="1294"/>
      <c r="J15" s="1122"/>
      <c r="K15" s="1101"/>
      <c r="L15" s="1101"/>
      <c r="M15" s="1101"/>
      <c r="N15" s="1101"/>
      <c r="O15" s="1101"/>
      <c r="P15" s="1101"/>
      <c r="Q15" s="1101"/>
      <c r="R15" s="1101"/>
      <c r="S15" s="1101"/>
      <c r="T15" s="1101"/>
    </row>
    <row r="16" spans="1:20" s="1096" customFormat="1" ht="18.75">
      <c r="A16" s="1293"/>
      <c r="B16" s="1293"/>
      <c r="C16" s="1293"/>
      <c r="D16" s="1182">
        <v>4</v>
      </c>
      <c r="F16" s="1123" t="str">
        <f>"4."&amp;mergeValue(A16) &amp;"."&amp;mergeValue(B16)&amp;"."&amp;mergeValue(C16)&amp;"."&amp;mergeValue(D16)</f>
        <v>4.1.1.1.4</v>
      </c>
      <c r="G16" s="1135" t="s">
        <v>477</v>
      </c>
      <c r="H16" s="1184" t="str">
        <f>IF(Территории!R17="","","" &amp; Территории!R17 &amp; "")</f>
        <v>Верхнеказымский (71811406)</v>
      </c>
      <c r="I16" s="1294"/>
      <c r="J16" s="1122"/>
      <c r="K16" s="1101"/>
      <c r="L16" s="1101"/>
      <c r="M16" s="1101"/>
      <c r="N16" s="1101"/>
      <c r="O16" s="1101"/>
      <c r="P16" s="1101"/>
      <c r="Q16" s="1101"/>
      <c r="R16" s="1101"/>
      <c r="S16" s="1101"/>
      <c r="T16" s="1101"/>
    </row>
    <row r="17" spans="1:20" s="1096" customFormat="1" ht="45">
      <c r="A17" s="1293">
        <v>2</v>
      </c>
      <c r="B17" s="1101"/>
      <c r="C17" s="1101"/>
      <c r="D17" s="1101"/>
      <c r="F17" s="1123" t="str">
        <f>"2." &amp;mergeValue(A17)</f>
        <v>2.2</v>
      </c>
      <c r="G17" s="1132" t="s">
        <v>473</v>
      </c>
      <c r="H17" s="1184" t="str">
        <f>IF('Перечень тарифов'!R25="","наименование отсутствует","" &amp; 'Перечень тарифов'!R25 &amp; "")</f>
        <v>наименование отсутствует</v>
      </c>
      <c r="I17" s="1097" t="s">
        <v>567</v>
      </c>
      <c r="J17" s="1122"/>
      <c r="K17" s="1101"/>
      <c r="L17" s="1101"/>
      <c r="M17" s="1101"/>
      <c r="N17" s="1101"/>
      <c r="O17" s="1101"/>
      <c r="P17" s="1101"/>
      <c r="Q17" s="1101"/>
      <c r="R17" s="1101"/>
      <c r="S17" s="1101"/>
      <c r="T17" s="1101"/>
    </row>
    <row r="18" spans="1:20" s="1096" customFormat="1" ht="22.5">
      <c r="A18" s="1293"/>
      <c r="B18" s="1101"/>
      <c r="C18" s="1101"/>
      <c r="D18" s="1101"/>
      <c r="F18" s="1123" t="str">
        <f>"3." &amp;mergeValue(A18)</f>
        <v>3.2</v>
      </c>
      <c r="G18" s="1132" t="s">
        <v>474</v>
      </c>
      <c r="H18" s="1184"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8" s="1097" t="s">
        <v>565</v>
      </c>
      <c r="J18" s="1122"/>
      <c r="K18" s="1101"/>
      <c r="L18" s="1101"/>
      <c r="M18" s="1101"/>
      <c r="N18" s="1101"/>
      <c r="O18" s="1101"/>
      <c r="P18" s="1101"/>
      <c r="Q18" s="1101"/>
      <c r="R18" s="1101"/>
      <c r="S18" s="1101"/>
      <c r="T18" s="1101"/>
    </row>
    <row r="19" spans="1:20" s="1096" customFormat="1" ht="22.5">
      <c r="A19" s="1293"/>
      <c r="B19" s="1101"/>
      <c r="C19" s="1101"/>
      <c r="D19" s="1101"/>
      <c r="F19" s="1123" t="str">
        <f>"4."&amp;mergeValue(A19)</f>
        <v>4.2</v>
      </c>
      <c r="G19" s="1132" t="s">
        <v>475</v>
      </c>
      <c r="H19" s="1188" t="s">
        <v>449</v>
      </c>
      <c r="I19" s="1097"/>
      <c r="J19" s="1122"/>
      <c r="K19" s="1101"/>
      <c r="L19" s="1101"/>
      <c r="M19" s="1101"/>
      <c r="N19" s="1101"/>
      <c r="O19" s="1101"/>
      <c r="P19" s="1101"/>
      <c r="Q19" s="1101"/>
      <c r="R19" s="1101"/>
      <c r="S19" s="1101"/>
      <c r="T19" s="1101"/>
    </row>
    <row r="20" spans="1:20" s="1096" customFormat="1" ht="18.75">
      <c r="A20" s="1293"/>
      <c r="B20" s="1293">
        <v>1</v>
      </c>
      <c r="C20" s="1182"/>
      <c r="D20" s="1182"/>
      <c r="F20" s="1123" t="str">
        <f>"4."&amp;mergeValue(A20) &amp;"."&amp;mergeValue(B20)</f>
        <v>4.2.1</v>
      </c>
      <c r="G20" s="1118" t="s">
        <v>569</v>
      </c>
      <c r="H20" s="1184" t="str">
        <f>IF(region_name="","",region_name)</f>
        <v>Ханты-Мансийский автономный округ</v>
      </c>
      <c r="I20" s="1097" t="s">
        <v>478</v>
      </c>
      <c r="J20" s="1122"/>
      <c r="K20" s="1101"/>
      <c r="L20" s="1101"/>
      <c r="M20" s="1101"/>
      <c r="N20" s="1101"/>
      <c r="O20" s="1101"/>
      <c r="P20" s="1101"/>
      <c r="Q20" s="1101"/>
      <c r="R20" s="1101"/>
      <c r="S20" s="1101"/>
      <c r="T20" s="1101"/>
    </row>
    <row r="21" spans="1:20" s="1096" customFormat="1" ht="22.5">
      <c r="A21" s="1293"/>
      <c r="B21" s="1293"/>
      <c r="C21" s="1293">
        <v>1</v>
      </c>
      <c r="D21" s="1182"/>
      <c r="F21" s="1123" t="str">
        <f>"4."&amp;mergeValue(A21) &amp;"."&amp;mergeValue(B21)&amp;"."&amp;mergeValue(C21)</f>
        <v>4.2.1.1</v>
      </c>
      <c r="G21" s="1127" t="s">
        <v>476</v>
      </c>
      <c r="H21" s="1184" t="str">
        <f>IF(Территории!H13="","","" &amp; Территории!H13 &amp; "")</f>
        <v>Белоярский муниципальный район</v>
      </c>
      <c r="I21" s="1097" t="s">
        <v>479</v>
      </c>
      <c r="J21" s="1122"/>
      <c r="K21" s="1101"/>
      <c r="L21" s="1101"/>
      <c r="M21" s="1101"/>
      <c r="N21" s="1101"/>
      <c r="O21" s="1101"/>
      <c r="P21" s="1101"/>
      <c r="Q21" s="1101"/>
      <c r="R21" s="1101"/>
      <c r="S21" s="1101"/>
      <c r="T21" s="1101"/>
    </row>
    <row r="22" spans="1:20" s="1096" customFormat="1" ht="18.75">
      <c r="A22" s="1293"/>
      <c r="B22" s="1293"/>
      <c r="C22" s="1293"/>
      <c r="D22" s="1182">
        <v>1</v>
      </c>
      <c r="F22" s="1123" t="str">
        <f>"4."&amp;mergeValue(A22) &amp;"."&amp;mergeValue(B22)&amp;"."&amp;mergeValue(C22)&amp;"."&amp;mergeValue(D22)</f>
        <v>4.2.1.1.1</v>
      </c>
      <c r="G22" s="1135" t="s">
        <v>477</v>
      </c>
      <c r="H22" s="1184" t="str">
        <f>IF(Территории!R14="","","" &amp; Территории!R14 &amp; "")</f>
        <v>Белоярский (71811151)</v>
      </c>
      <c r="I22" s="1294" t="s">
        <v>568</v>
      </c>
      <c r="J22" s="1122"/>
      <c r="K22" s="1101"/>
      <c r="L22" s="1101"/>
      <c r="M22" s="1101"/>
      <c r="N22" s="1101"/>
      <c r="O22" s="1101"/>
      <c r="P22" s="1101"/>
      <c r="Q22" s="1101"/>
      <c r="R22" s="1101"/>
      <c r="S22" s="1101"/>
      <c r="T22" s="1101"/>
    </row>
    <row r="23" spans="1:20" s="1096" customFormat="1" ht="18.75">
      <c r="A23" s="1293"/>
      <c r="B23" s="1293"/>
      <c r="C23" s="1293"/>
      <c r="D23" s="1182">
        <v>2</v>
      </c>
      <c r="F23" s="1123" t="str">
        <f>"4."&amp;mergeValue(A23) &amp;"."&amp;mergeValue(B23)&amp;"."&amp;mergeValue(C23)&amp;"."&amp;mergeValue(D23)</f>
        <v>4.2.1.1.2</v>
      </c>
      <c r="G23" s="1135" t="s">
        <v>477</v>
      </c>
      <c r="H23" s="1184" t="str">
        <f>IF(Территории!R15="","","" &amp; Территории!R15 &amp; "")</f>
        <v>Полноват (71811415)</v>
      </c>
      <c r="I23" s="1294"/>
      <c r="J23" s="1122"/>
      <c r="K23" s="1101"/>
      <c r="L23" s="1101"/>
      <c r="M23" s="1101"/>
      <c r="N23" s="1101"/>
      <c r="O23" s="1101"/>
      <c r="P23" s="1101"/>
      <c r="Q23" s="1101"/>
      <c r="R23" s="1101"/>
      <c r="S23" s="1101"/>
      <c r="T23" s="1101"/>
    </row>
    <row r="24" spans="1:20" s="1096" customFormat="1" ht="18.75">
      <c r="A24" s="1293"/>
      <c r="B24" s="1293"/>
      <c r="C24" s="1293"/>
      <c r="D24" s="1182">
        <v>3</v>
      </c>
      <c r="F24" s="1123" t="str">
        <f>"4."&amp;mergeValue(A24) &amp;"."&amp;mergeValue(B24)&amp;"."&amp;mergeValue(C24)&amp;"."&amp;mergeValue(D24)</f>
        <v>4.2.1.1.3</v>
      </c>
      <c r="G24" s="1135" t="s">
        <v>477</v>
      </c>
      <c r="H24" s="1184" t="str">
        <f>IF(Территории!R16="","","" &amp; Территории!R16 &amp; "")</f>
        <v>Казым (71811410)</v>
      </c>
      <c r="I24" s="1294"/>
      <c r="J24" s="1122"/>
      <c r="K24" s="1101"/>
      <c r="L24" s="1101"/>
      <c r="M24" s="1101"/>
      <c r="N24" s="1101"/>
      <c r="O24" s="1101"/>
      <c r="P24" s="1101"/>
      <c r="Q24" s="1101"/>
      <c r="R24" s="1101"/>
      <c r="S24" s="1101"/>
      <c r="T24" s="1101"/>
    </row>
    <row r="25" spans="1:20" s="1096" customFormat="1" ht="18.75">
      <c r="A25" s="1293"/>
      <c r="B25" s="1293"/>
      <c r="C25" s="1293"/>
      <c r="D25" s="1182">
        <v>4</v>
      </c>
      <c r="F25" s="1123" t="str">
        <f>"4."&amp;mergeValue(A25) &amp;"."&amp;mergeValue(B25)&amp;"."&amp;mergeValue(C25)&amp;"."&amp;mergeValue(D25)</f>
        <v>4.2.1.1.4</v>
      </c>
      <c r="G25" s="1135" t="s">
        <v>477</v>
      </c>
      <c r="H25" s="1184" t="str">
        <f>IF(Территории!R17="","","" &amp; Территории!R17 &amp; "")</f>
        <v>Верхнеказымский (71811406)</v>
      </c>
      <c r="I25" s="1294"/>
      <c r="J25" s="1122"/>
      <c r="K25" s="1101"/>
      <c r="L25" s="1101"/>
      <c r="M25" s="1101"/>
      <c r="N25" s="1101"/>
      <c r="O25" s="1101"/>
      <c r="P25" s="1101"/>
      <c r="Q25" s="1101"/>
      <c r="R25" s="1101"/>
      <c r="S25" s="1101"/>
      <c r="T25" s="1101"/>
    </row>
    <row r="26" spans="1:20" s="1096" customFormat="1" ht="45">
      <c r="A26" s="1293">
        <v>3</v>
      </c>
      <c r="B26" s="1101"/>
      <c r="C26" s="1101"/>
      <c r="D26" s="1101"/>
      <c r="F26" s="1123" t="str">
        <f>"2." &amp;mergeValue(A26)</f>
        <v>2.3</v>
      </c>
      <c r="G26" s="1132" t="s">
        <v>473</v>
      </c>
      <c r="H26" s="1184" t="str">
        <f>IF('Перечень тарифов'!R29="","наименование отсутствует","" &amp; 'Перечень тарифов'!R29 &amp; "")</f>
        <v>наименование отсутствует</v>
      </c>
      <c r="I26" s="1097" t="s">
        <v>567</v>
      </c>
      <c r="J26" s="1122"/>
      <c r="K26" s="1101"/>
      <c r="L26" s="1101"/>
      <c r="M26" s="1101"/>
      <c r="N26" s="1101"/>
      <c r="O26" s="1101"/>
      <c r="P26" s="1101"/>
      <c r="Q26" s="1101"/>
      <c r="R26" s="1101"/>
      <c r="S26" s="1101"/>
      <c r="T26" s="1101"/>
    </row>
    <row r="27" spans="1:20" s="1096" customFormat="1" ht="22.5">
      <c r="A27" s="1293"/>
      <c r="B27" s="1101"/>
      <c r="C27" s="1101"/>
      <c r="D27" s="1101"/>
      <c r="F27" s="1123" t="str">
        <f>"3." &amp;mergeValue(A27)</f>
        <v>3.3</v>
      </c>
      <c r="G27" s="1132" t="s">
        <v>474</v>
      </c>
      <c r="H27" s="1184"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7" s="1097" t="s">
        <v>565</v>
      </c>
      <c r="J27" s="1122"/>
      <c r="K27" s="1101"/>
      <c r="L27" s="1101"/>
      <c r="M27" s="1101"/>
      <c r="N27" s="1101"/>
      <c r="O27" s="1101"/>
      <c r="P27" s="1101"/>
      <c r="Q27" s="1101"/>
      <c r="R27" s="1101"/>
      <c r="S27" s="1101"/>
      <c r="T27" s="1101"/>
    </row>
    <row r="28" spans="1:20" s="1096" customFormat="1" ht="22.5">
      <c r="A28" s="1293"/>
      <c r="B28" s="1101"/>
      <c r="C28" s="1101"/>
      <c r="D28" s="1101"/>
      <c r="F28" s="1123" t="str">
        <f>"4."&amp;mergeValue(A28)</f>
        <v>4.3</v>
      </c>
      <c r="G28" s="1132" t="s">
        <v>475</v>
      </c>
      <c r="H28" s="1188" t="s">
        <v>449</v>
      </c>
      <c r="I28" s="1097"/>
      <c r="J28" s="1122"/>
      <c r="K28" s="1101"/>
      <c r="L28" s="1101"/>
      <c r="M28" s="1101"/>
      <c r="N28" s="1101"/>
      <c r="O28" s="1101"/>
      <c r="P28" s="1101"/>
      <c r="Q28" s="1101"/>
      <c r="R28" s="1101"/>
      <c r="S28" s="1101"/>
      <c r="T28" s="1101"/>
    </row>
    <row r="29" spans="1:20" s="1096" customFormat="1" ht="18.75">
      <c r="A29" s="1293"/>
      <c r="B29" s="1293">
        <v>1</v>
      </c>
      <c r="C29" s="1182"/>
      <c r="D29" s="1182"/>
      <c r="F29" s="1123" t="str">
        <f>"4."&amp;mergeValue(A29) &amp;"."&amp;mergeValue(B29)</f>
        <v>4.3.1</v>
      </c>
      <c r="G29" s="1118" t="s">
        <v>569</v>
      </c>
      <c r="H29" s="1184" t="str">
        <f>IF(region_name="","",region_name)</f>
        <v>Ханты-Мансийский автономный округ</v>
      </c>
      <c r="I29" s="1097" t="s">
        <v>478</v>
      </c>
      <c r="J29" s="1122"/>
      <c r="K29" s="1101"/>
      <c r="L29" s="1101"/>
      <c r="M29" s="1101"/>
      <c r="N29" s="1101"/>
      <c r="O29" s="1101"/>
      <c r="P29" s="1101"/>
      <c r="Q29" s="1101"/>
      <c r="R29" s="1101"/>
      <c r="S29" s="1101"/>
      <c r="T29" s="1101"/>
    </row>
    <row r="30" spans="1:20" s="1096" customFormat="1" ht="22.5">
      <c r="A30" s="1293"/>
      <c r="B30" s="1293"/>
      <c r="C30" s="1293">
        <v>1</v>
      </c>
      <c r="D30" s="1182"/>
      <c r="F30" s="1123" t="str">
        <f>"4."&amp;mergeValue(A30) &amp;"."&amp;mergeValue(B30)&amp;"."&amp;mergeValue(C30)</f>
        <v>4.3.1.1</v>
      </c>
      <c r="G30" s="1127" t="s">
        <v>476</v>
      </c>
      <c r="H30" s="1184" t="str">
        <f>IF(Территории!H13="","","" &amp; Территории!H13 &amp; "")</f>
        <v>Белоярский муниципальный район</v>
      </c>
      <c r="I30" s="1097" t="s">
        <v>479</v>
      </c>
      <c r="J30" s="1122"/>
      <c r="K30" s="1101"/>
      <c r="L30" s="1101"/>
      <c r="M30" s="1101"/>
      <c r="N30" s="1101"/>
      <c r="O30" s="1101"/>
      <c r="P30" s="1101"/>
      <c r="Q30" s="1101"/>
      <c r="R30" s="1101"/>
      <c r="S30" s="1101"/>
      <c r="T30" s="1101"/>
    </row>
    <row r="31" spans="1:20" s="1096" customFormat="1" ht="18.75">
      <c r="A31" s="1293"/>
      <c r="B31" s="1293"/>
      <c r="C31" s="1293"/>
      <c r="D31" s="1182">
        <v>1</v>
      </c>
      <c r="F31" s="1123" t="str">
        <f>"4."&amp;mergeValue(A31) &amp;"."&amp;mergeValue(B31)&amp;"."&amp;mergeValue(C31)&amp;"."&amp;mergeValue(D31)</f>
        <v>4.3.1.1.1</v>
      </c>
      <c r="G31" s="1135" t="s">
        <v>477</v>
      </c>
      <c r="H31" s="1184" t="str">
        <f>IF(Территории!R14="","","" &amp; Территории!R14 &amp; "")</f>
        <v>Белоярский (71811151)</v>
      </c>
      <c r="I31" s="1294" t="s">
        <v>568</v>
      </c>
      <c r="J31" s="1122"/>
      <c r="K31" s="1101"/>
      <c r="L31" s="1101"/>
      <c r="M31" s="1101"/>
      <c r="N31" s="1101"/>
      <c r="O31" s="1101"/>
      <c r="P31" s="1101"/>
      <c r="Q31" s="1101"/>
      <c r="R31" s="1101"/>
      <c r="S31" s="1101"/>
      <c r="T31" s="1101"/>
    </row>
    <row r="32" spans="1:20" s="1096" customFormat="1" ht="18.75">
      <c r="A32" s="1293"/>
      <c r="B32" s="1293"/>
      <c r="C32" s="1293"/>
      <c r="D32" s="1182">
        <v>2</v>
      </c>
      <c r="F32" s="1123" t="str">
        <f>"4."&amp;mergeValue(A32) &amp;"."&amp;mergeValue(B32)&amp;"."&amp;mergeValue(C32)&amp;"."&amp;mergeValue(D32)</f>
        <v>4.3.1.1.2</v>
      </c>
      <c r="G32" s="1135" t="s">
        <v>477</v>
      </c>
      <c r="H32" s="1184" t="str">
        <f>IF(Территории!R15="","","" &amp; Территории!R15 &amp; "")</f>
        <v>Полноват (71811415)</v>
      </c>
      <c r="I32" s="1294"/>
      <c r="J32" s="1122"/>
      <c r="K32" s="1101"/>
      <c r="L32" s="1101"/>
      <c r="M32" s="1101"/>
      <c r="N32" s="1101"/>
      <c r="O32" s="1101"/>
      <c r="P32" s="1101"/>
      <c r="Q32" s="1101"/>
      <c r="R32" s="1101"/>
      <c r="S32" s="1101"/>
      <c r="T32" s="1101"/>
    </row>
    <row r="33" spans="1:20" s="1096" customFormat="1" ht="18.75">
      <c r="A33" s="1293"/>
      <c r="B33" s="1293"/>
      <c r="C33" s="1293"/>
      <c r="D33" s="1182">
        <v>3</v>
      </c>
      <c r="F33" s="1123" t="str">
        <f>"4."&amp;mergeValue(A33) &amp;"."&amp;mergeValue(B33)&amp;"."&amp;mergeValue(C33)&amp;"."&amp;mergeValue(D33)</f>
        <v>4.3.1.1.3</v>
      </c>
      <c r="G33" s="1135" t="s">
        <v>477</v>
      </c>
      <c r="H33" s="1184" t="str">
        <f>IF(Территории!R16="","","" &amp; Территории!R16 &amp; "")</f>
        <v>Казым (71811410)</v>
      </c>
      <c r="I33" s="1294"/>
      <c r="J33" s="1122"/>
      <c r="K33" s="1101"/>
      <c r="L33" s="1101"/>
      <c r="M33" s="1101"/>
      <c r="N33" s="1101"/>
      <c r="O33" s="1101"/>
      <c r="P33" s="1101"/>
      <c r="Q33" s="1101"/>
      <c r="R33" s="1101"/>
      <c r="S33" s="1101"/>
      <c r="T33" s="1101"/>
    </row>
    <row r="34" spans="1:20" s="1096" customFormat="1" ht="18.75">
      <c r="A34" s="1293"/>
      <c r="B34" s="1293"/>
      <c r="C34" s="1293"/>
      <c r="D34" s="1182">
        <v>4</v>
      </c>
      <c r="F34" s="1123" t="str">
        <f>"4."&amp;mergeValue(A34) &amp;"."&amp;mergeValue(B34)&amp;"."&amp;mergeValue(C34)&amp;"."&amp;mergeValue(D34)</f>
        <v>4.3.1.1.4</v>
      </c>
      <c r="G34" s="1135" t="s">
        <v>477</v>
      </c>
      <c r="H34" s="1184" t="str">
        <f>IF(Территории!R17="","","" &amp; Территории!R17 &amp; "")</f>
        <v>Верхнеказымский (71811406)</v>
      </c>
      <c r="I34" s="1294"/>
      <c r="J34" s="1122"/>
      <c r="K34" s="1101"/>
      <c r="L34" s="1101"/>
      <c r="M34" s="1101"/>
      <c r="N34" s="1101"/>
      <c r="O34" s="1101"/>
      <c r="P34" s="1101"/>
      <c r="Q34" s="1101"/>
      <c r="R34" s="1101"/>
      <c r="S34" s="1101"/>
      <c r="T34" s="1101"/>
    </row>
    <row r="35" spans="1:20" s="1096" customFormat="1" ht="45">
      <c r="A35" s="1293">
        <v>4</v>
      </c>
      <c r="B35" s="1101"/>
      <c r="C35" s="1101"/>
      <c r="D35" s="1101"/>
      <c r="F35" s="1123" t="str">
        <f>"2." &amp;mergeValue(A35)</f>
        <v>2.4</v>
      </c>
      <c r="G35" s="1132" t="s">
        <v>473</v>
      </c>
      <c r="H35" s="1184" t="str">
        <f>IF('Перечень тарифов'!R33="","наименование отсутствует","" &amp; 'Перечень тарифов'!R33 &amp; "")</f>
        <v>наименование отсутствует</v>
      </c>
      <c r="I35" s="1097" t="s">
        <v>567</v>
      </c>
      <c r="J35" s="1122"/>
      <c r="K35" s="1101"/>
      <c r="L35" s="1101"/>
      <c r="M35" s="1101"/>
      <c r="N35" s="1101"/>
      <c r="O35" s="1101"/>
      <c r="P35" s="1101"/>
      <c r="Q35" s="1101"/>
      <c r="R35" s="1101"/>
      <c r="S35" s="1101"/>
      <c r="T35" s="1101"/>
    </row>
    <row r="36" spans="1:20" s="1096" customFormat="1" ht="22.5">
      <c r="A36" s="1293"/>
      <c r="B36" s="1101"/>
      <c r="C36" s="1101"/>
      <c r="D36" s="1101"/>
      <c r="F36" s="1123" t="str">
        <f>"3." &amp;mergeValue(A36)</f>
        <v>3.4</v>
      </c>
      <c r="G36" s="1132" t="s">
        <v>474</v>
      </c>
      <c r="H36" s="1184"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36" s="1097" t="s">
        <v>565</v>
      </c>
      <c r="J36" s="1122"/>
      <c r="K36" s="1101"/>
      <c r="L36" s="1101"/>
      <c r="M36" s="1101"/>
      <c r="N36" s="1101"/>
      <c r="O36" s="1101"/>
      <c r="P36" s="1101"/>
      <c r="Q36" s="1101"/>
      <c r="R36" s="1101"/>
      <c r="S36" s="1101"/>
      <c r="T36" s="1101"/>
    </row>
    <row r="37" spans="1:20" s="1096" customFormat="1" ht="22.5">
      <c r="A37" s="1293"/>
      <c r="B37" s="1101"/>
      <c r="C37" s="1101"/>
      <c r="D37" s="1101"/>
      <c r="F37" s="1123" t="str">
        <f>"4."&amp;mergeValue(A37)</f>
        <v>4.4</v>
      </c>
      <c r="G37" s="1132" t="s">
        <v>475</v>
      </c>
      <c r="H37" s="1188" t="s">
        <v>449</v>
      </c>
      <c r="I37" s="1097"/>
      <c r="J37" s="1122"/>
      <c r="K37" s="1101"/>
      <c r="L37" s="1101"/>
      <c r="M37" s="1101"/>
      <c r="N37" s="1101"/>
      <c r="O37" s="1101"/>
      <c r="P37" s="1101"/>
      <c r="Q37" s="1101"/>
      <c r="R37" s="1101"/>
      <c r="S37" s="1101"/>
      <c r="T37" s="1101"/>
    </row>
    <row r="38" spans="1:20" s="1096" customFormat="1" ht="18.75">
      <c r="A38" s="1293"/>
      <c r="B38" s="1293">
        <v>1</v>
      </c>
      <c r="C38" s="1182"/>
      <c r="D38" s="1182"/>
      <c r="F38" s="1123" t="str">
        <f>"4."&amp;mergeValue(A38) &amp;"."&amp;mergeValue(B38)</f>
        <v>4.4.1</v>
      </c>
      <c r="G38" s="1118" t="s">
        <v>569</v>
      </c>
      <c r="H38" s="1184" t="str">
        <f>IF(region_name="","",region_name)</f>
        <v>Ханты-Мансийский автономный округ</v>
      </c>
      <c r="I38" s="1097" t="s">
        <v>478</v>
      </c>
      <c r="J38" s="1122"/>
      <c r="K38" s="1101"/>
      <c r="L38" s="1101"/>
      <c r="M38" s="1101"/>
      <c r="N38" s="1101"/>
      <c r="O38" s="1101"/>
      <c r="P38" s="1101"/>
      <c r="Q38" s="1101"/>
      <c r="R38" s="1101"/>
      <c r="S38" s="1101"/>
      <c r="T38" s="1101"/>
    </row>
    <row r="39" spans="1:20" s="1096" customFormat="1" ht="22.5">
      <c r="A39" s="1293"/>
      <c r="B39" s="1293"/>
      <c r="C39" s="1293">
        <v>1</v>
      </c>
      <c r="D39" s="1182"/>
      <c r="F39" s="1123" t="str">
        <f>"4."&amp;mergeValue(A39) &amp;"."&amp;mergeValue(B39)&amp;"."&amp;mergeValue(C39)</f>
        <v>4.4.1.1</v>
      </c>
      <c r="G39" s="1127" t="s">
        <v>476</v>
      </c>
      <c r="H39" s="1184" t="str">
        <f>IF(Территории!H13="","","" &amp; Территории!H13 &amp; "")</f>
        <v>Белоярский муниципальный район</v>
      </c>
      <c r="I39" s="1097" t="s">
        <v>479</v>
      </c>
      <c r="J39" s="1122"/>
      <c r="K39" s="1101"/>
      <c r="L39" s="1101"/>
      <c r="M39" s="1101"/>
      <c r="N39" s="1101"/>
      <c r="O39" s="1101"/>
      <c r="P39" s="1101"/>
      <c r="Q39" s="1101"/>
      <c r="R39" s="1101"/>
      <c r="S39" s="1101"/>
      <c r="T39" s="1101"/>
    </row>
    <row r="40" spans="1:20" s="1096" customFormat="1" ht="18.75">
      <c r="A40" s="1293"/>
      <c r="B40" s="1293"/>
      <c r="C40" s="1293"/>
      <c r="D40" s="1182">
        <v>1</v>
      </c>
      <c r="F40" s="1123" t="str">
        <f>"4."&amp;mergeValue(A40) &amp;"."&amp;mergeValue(B40)&amp;"."&amp;mergeValue(C40)&amp;"."&amp;mergeValue(D40)</f>
        <v>4.4.1.1.1</v>
      </c>
      <c r="G40" s="1135" t="s">
        <v>477</v>
      </c>
      <c r="H40" s="1184" t="str">
        <f>IF(Территории!R14="","","" &amp; Территории!R14 &amp; "")</f>
        <v>Белоярский (71811151)</v>
      </c>
      <c r="I40" s="1294" t="s">
        <v>568</v>
      </c>
      <c r="J40" s="1122"/>
      <c r="K40" s="1101"/>
      <c r="L40" s="1101"/>
      <c r="M40" s="1101"/>
      <c r="N40" s="1101"/>
      <c r="O40" s="1101"/>
      <c r="P40" s="1101"/>
      <c r="Q40" s="1101"/>
      <c r="R40" s="1101"/>
      <c r="S40" s="1101"/>
      <c r="T40" s="1101"/>
    </row>
    <row r="41" spans="1:20" s="1096" customFormat="1" ht="18.75">
      <c r="A41" s="1293"/>
      <c r="B41" s="1293"/>
      <c r="C41" s="1293"/>
      <c r="D41" s="1182">
        <v>2</v>
      </c>
      <c r="F41" s="1123" t="str">
        <f>"4."&amp;mergeValue(A41) &amp;"."&amp;mergeValue(B41)&amp;"."&amp;mergeValue(C41)&amp;"."&amp;mergeValue(D41)</f>
        <v>4.4.1.1.2</v>
      </c>
      <c r="G41" s="1135" t="s">
        <v>477</v>
      </c>
      <c r="H41" s="1184" t="str">
        <f>IF(Территории!R15="","","" &amp; Территории!R15 &amp; "")</f>
        <v>Полноват (71811415)</v>
      </c>
      <c r="I41" s="1294"/>
      <c r="J41" s="1122"/>
      <c r="K41" s="1101"/>
      <c r="L41" s="1101"/>
      <c r="M41" s="1101"/>
      <c r="N41" s="1101"/>
      <c r="O41" s="1101"/>
      <c r="P41" s="1101"/>
      <c r="Q41" s="1101"/>
      <c r="R41" s="1101"/>
      <c r="S41" s="1101"/>
      <c r="T41" s="1101"/>
    </row>
    <row r="42" spans="1:20" s="1096" customFormat="1" ht="18.75">
      <c r="A42" s="1293"/>
      <c r="B42" s="1293"/>
      <c r="C42" s="1293"/>
      <c r="D42" s="1182">
        <v>3</v>
      </c>
      <c r="F42" s="1123" t="str">
        <f>"4."&amp;mergeValue(A42) &amp;"."&amp;mergeValue(B42)&amp;"."&amp;mergeValue(C42)&amp;"."&amp;mergeValue(D42)</f>
        <v>4.4.1.1.3</v>
      </c>
      <c r="G42" s="1135" t="s">
        <v>477</v>
      </c>
      <c r="H42" s="1184" t="str">
        <f>IF(Территории!R16="","","" &amp; Территории!R16 &amp; "")</f>
        <v>Казым (71811410)</v>
      </c>
      <c r="I42" s="1294"/>
      <c r="J42" s="1122"/>
      <c r="K42" s="1101"/>
      <c r="L42" s="1101"/>
      <c r="M42" s="1101"/>
      <c r="N42" s="1101"/>
      <c r="O42" s="1101"/>
      <c r="P42" s="1101"/>
      <c r="Q42" s="1101"/>
      <c r="R42" s="1101"/>
      <c r="S42" s="1101"/>
      <c r="T42" s="1101"/>
    </row>
    <row r="43" spans="1:20" s="1096" customFormat="1" ht="18.75">
      <c r="A43" s="1293"/>
      <c r="B43" s="1293"/>
      <c r="C43" s="1293"/>
      <c r="D43" s="1182">
        <v>4</v>
      </c>
      <c r="F43" s="1123" t="str">
        <f>"4."&amp;mergeValue(A43) &amp;"."&amp;mergeValue(B43)&amp;"."&amp;mergeValue(C43)&amp;"."&amp;mergeValue(D43)</f>
        <v>4.4.1.1.4</v>
      </c>
      <c r="G43" s="1135" t="s">
        <v>477</v>
      </c>
      <c r="H43" s="1184" t="str">
        <f>IF(Территории!R17="","","" &amp; Территории!R17 &amp; "")</f>
        <v>Верхнеказымский (71811406)</v>
      </c>
      <c r="I43" s="1294"/>
      <c r="J43" s="1122"/>
      <c r="K43" s="1101"/>
      <c r="L43" s="1101"/>
      <c r="M43" s="1101"/>
      <c r="N43" s="1101"/>
      <c r="O43" s="1101"/>
      <c r="P43" s="1101"/>
      <c r="Q43" s="1101"/>
      <c r="R43" s="1101"/>
      <c r="S43" s="1101"/>
      <c r="T43" s="1101"/>
    </row>
    <row r="44" spans="1:20" s="1096" customFormat="1" ht="45">
      <c r="A44" s="1293">
        <v>5</v>
      </c>
      <c r="B44" s="1101"/>
      <c r="C44" s="1101"/>
      <c r="D44" s="1101"/>
      <c r="F44" s="1123" t="str">
        <f>"2." &amp;mergeValue(A44)</f>
        <v>2.5</v>
      </c>
      <c r="G44" s="1132" t="s">
        <v>473</v>
      </c>
      <c r="H44" s="1184" t="str">
        <f>IF('Перечень тарифов'!R37="","наименование отсутствует","" &amp; 'Перечень тарифов'!R37 &amp; "")</f>
        <v>наименование отсутствует</v>
      </c>
      <c r="I44" s="1097" t="s">
        <v>567</v>
      </c>
      <c r="J44" s="1122"/>
      <c r="K44" s="1101"/>
      <c r="L44" s="1101"/>
      <c r="M44" s="1101"/>
      <c r="N44" s="1101"/>
      <c r="O44" s="1101"/>
      <c r="P44" s="1101"/>
      <c r="Q44" s="1101"/>
      <c r="R44" s="1101"/>
      <c r="S44" s="1101"/>
      <c r="T44" s="1101"/>
    </row>
    <row r="45" spans="1:20" s="1096" customFormat="1" ht="22.5">
      <c r="A45" s="1293"/>
      <c r="B45" s="1101"/>
      <c r="C45" s="1101"/>
      <c r="D45" s="1101"/>
      <c r="F45" s="1123" t="str">
        <f>"3." &amp;mergeValue(A45)</f>
        <v>3.5</v>
      </c>
      <c r="G45" s="1132" t="s">
        <v>474</v>
      </c>
      <c r="H45" s="1184"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45" s="1097" t="s">
        <v>565</v>
      </c>
      <c r="J45" s="1122"/>
      <c r="K45" s="1101"/>
      <c r="L45" s="1101"/>
      <c r="M45" s="1101"/>
      <c r="N45" s="1101"/>
      <c r="O45" s="1101"/>
      <c r="P45" s="1101"/>
      <c r="Q45" s="1101"/>
      <c r="R45" s="1101"/>
      <c r="S45" s="1101"/>
      <c r="T45" s="1101"/>
    </row>
    <row r="46" spans="1:20" s="1096" customFormat="1" ht="22.5">
      <c r="A46" s="1293"/>
      <c r="B46" s="1101"/>
      <c r="C46" s="1101"/>
      <c r="D46" s="1101"/>
      <c r="F46" s="1123" t="str">
        <f>"4."&amp;mergeValue(A46)</f>
        <v>4.5</v>
      </c>
      <c r="G46" s="1132" t="s">
        <v>475</v>
      </c>
      <c r="H46" s="1188" t="s">
        <v>449</v>
      </c>
      <c r="I46" s="1097"/>
      <c r="J46" s="1122"/>
      <c r="K46" s="1101"/>
      <c r="L46" s="1101"/>
      <c r="M46" s="1101"/>
      <c r="N46" s="1101"/>
      <c r="O46" s="1101"/>
      <c r="P46" s="1101"/>
      <c r="Q46" s="1101"/>
      <c r="R46" s="1101"/>
      <c r="S46" s="1101"/>
      <c r="T46" s="1101"/>
    </row>
    <row r="47" spans="1:20" s="1096" customFormat="1" ht="18.75">
      <c r="A47" s="1293"/>
      <c r="B47" s="1293">
        <v>1</v>
      </c>
      <c r="C47" s="1182"/>
      <c r="D47" s="1182"/>
      <c r="F47" s="1123" t="str">
        <f>"4."&amp;mergeValue(A47) &amp;"."&amp;mergeValue(B47)</f>
        <v>4.5.1</v>
      </c>
      <c r="G47" s="1118" t="s">
        <v>569</v>
      </c>
      <c r="H47" s="1184" t="str">
        <f>IF(region_name="","",region_name)</f>
        <v>Ханты-Мансийский автономный округ</v>
      </c>
      <c r="I47" s="1097" t="s">
        <v>478</v>
      </c>
      <c r="J47" s="1122"/>
      <c r="K47" s="1101"/>
      <c r="L47" s="1101"/>
      <c r="M47" s="1101"/>
      <c r="N47" s="1101"/>
      <c r="O47" s="1101"/>
      <c r="P47" s="1101"/>
      <c r="Q47" s="1101"/>
      <c r="R47" s="1101"/>
      <c r="S47" s="1101"/>
      <c r="T47" s="1101"/>
    </row>
    <row r="48" spans="1:20" s="1096" customFormat="1" ht="22.5">
      <c r="A48" s="1293"/>
      <c r="B48" s="1293"/>
      <c r="C48" s="1293">
        <v>1</v>
      </c>
      <c r="D48" s="1182"/>
      <c r="F48" s="1123" t="str">
        <f>"4."&amp;mergeValue(A48) &amp;"."&amp;mergeValue(B48)&amp;"."&amp;mergeValue(C48)</f>
        <v>4.5.1.1</v>
      </c>
      <c r="G48" s="1127" t="s">
        <v>476</v>
      </c>
      <c r="H48" s="1184" t="str">
        <f>IF(Территории!H13="","","" &amp; Территории!H13 &amp; "")</f>
        <v>Белоярский муниципальный район</v>
      </c>
      <c r="I48" s="1097" t="s">
        <v>479</v>
      </c>
      <c r="J48" s="1122"/>
      <c r="K48" s="1101"/>
      <c r="L48" s="1101"/>
      <c r="M48" s="1101"/>
      <c r="N48" s="1101"/>
      <c r="O48" s="1101"/>
      <c r="P48" s="1101"/>
      <c r="Q48" s="1101"/>
      <c r="R48" s="1101"/>
      <c r="S48" s="1101"/>
      <c r="T48" s="1101"/>
    </row>
    <row r="49" spans="1:20" s="1096" customFormat="1" ht="18.75">
      <c r="A49" s="1293"/>
      <c r="B49" s="1293"/>
      <c r="C49" s="1293"/>
      <c r="D49" s="1182">
        <v>1</v>
      </c>
      <c r="F49" s="1123" t="str">
        <f>"4."&amp;mergeValue(A49) &amp;"."&amp;mergeValue(B49)&amp;"."&amp;mergeValue(C49)&amp;"."&amp;mergeValue(D49)</f>
        <v>4.5.1.1.1</v>
      </c>
      <c r="G49" s="1135" t="s">
        <v>477</v>
      </c>
      <c r="H49" s="1184" t="str">
        <f>IF(Территории!R14="","","" &amp; Территории!R14 &amp; "")</f>
        <v>Белоярский (71811151)</v>
      </c>
      <c r="I49" s="1294" t="s">
        <v>568</v>
      </c>
      <c r="J49" s="1122"/>
      <c r="K49" s="1101"/>
      <c r="L49" s="1101"/>
      <c r="M49" s="1101"/>
      <c r="N49" s="1101"/>
      <c r="O49" s="1101"/>
      <c r="P49" s="1101"/>
      <c r="Q49" s="1101"/>
      <c r="R49" s="1101"/>
      <c r="S49" s="1101"/>
      <c r="T49" s="1101"/>
    </row>
    <row r="50" spans="1:20" s="1096" customFormat="1" ht="18.75">
      <c r="A50" s="1293"/>
      <c r="B50" s="1293"/>
      <c r="C50" s="1293"/>
      <c r="D50" s="1182">
        <v>2</v>
      </c>
      <c r="F50" s="1123" t="str">
        <f>"4."&amp;mergeValue(A50) &amp;"."&amp;mergeValue(B50)&amp;"."&amp;mergeValue(C50)&amp;"."&amp;mergeValue(D50)</f>
        <v>4.5.1.1.2</v>
      </c>
      <c r="G50" s="1135" t="s">
        <v>477</v>
      </c>
      <c r="H50" s="1184" t="str">
        <f>IF(Территории!R15="","","" &amp; Территории!R15 &amp; "")</f>
        <v>Полноват (71811415)</v>
      </c>
      <c r="I50" s="1294"/>
      <c r="J50" s="1122"/>
      <c r="K50" s="1101"/>
      <c r="L50" s="1101"/>
      <c r="M50" s="1101"/>
      <c r="N50" s="1101"/>
      <c r="O50" s="1101"/>
      <c r="P50" s="1101"/>
      <c r="Q50" s="1101"/>
      <c r="R50" s="1101"/>
      <c r="S50" s="1101"/>
      <c r="T50" s="1101"/>
    </row>
    <row r="51" spans="1:20" s="1096" customFormat="1" ht="18.75">
      <c r="A51" s="1293"/>
      <c r="B51" s="1293"/>
      <c r="C51" s="1293"/>
      <c r="D51" s="1182">
        <v>3</v>
      </c>
      <c r="F51" s="1123" t="str">
        <f>"4."&amp;mergeValue(A51) &amp;"."&amp;mergeValue(B51)&amp;"."&amp;mergeValue(C51)&amp;"."&amp;mergeValue(D51)</f>
        <v>4.5.1.1.3</v>
      </c>
      <c r="G51" s="1135" t="s">
        <v>477</v>
      </c>
      <c r="H51" s="1184" t="str">
        <f>IF(Территории!R16="","","" &amp; Территории!R16 &amp; "")</f>
        <v>Казым (71811410)</v>
      </c>
      <c r="I51" s="1294"/>
      <c r="J51" s="1122"/>
      <c r="K51" s="1101"/>
      <c r="L51" s="1101"/>
      <c r="M51" s="1101"/>
      <c r="N51" s="1101"/>
      <c r="O51" s="1101"/>
      <c r="P51" s="1101"/>
      <c r="Q51" s="1101"/>
      <c r="R51" s="1101"/>
      <c r="S51" s="1101"/>
      <c r="T51" s="1101"/>
    </row>
    <row r="52" spans="1:20" s="1096" customFormat="1" ht="18.75">
      <c r="A52" s="1293"/>
      <c r="B52" s="1293"/>
      <c r="C52" s="1293"/>
      <c r="D52" s="1182">
        <v>4</v>
      </c>
      <c r="F52" s="1123" t="str">
        <f>"4."&amp;mergeValue(A52) &amp;"."&amp;mergeValue(B52)&amp;"."&amp;mergeValue(C52)&amp;"."&amp;mergeValue(D52)</f>
        <v>4.5.1.1.4</v>
      </c>
      <c r="G52" s="1135" t="s">
        <v>477</v>
      </c>
      <c r="H52" s="1184" t="str">
        <f>IF(Территории!R17="","","" &amp; Территории!R17 &amp; "")</f>
        <v>Верхнеказымский (71811406)</v>
      </c>
      <c r="I52" s="1294"/>
      <c r="J52" s="1122"/>
      <c r="K52" s="1101"/>
      <c r="L52" s="1101"/>
      <c r="M52" s="1101"/>
      <c r="N52" s="1101"/>
      <c r="O52" s="1101"/>
      <c r="P52" s="1101"/>
      <c r="Q52" s="1101"/>
      <c r="R52" s="1101"/>
      <c r="S52" s="1101"/>
      <c r="T52" s="1101"/>
    </row>
    <row r="53" spans="1:20" s="1120" customFormat="1" ht="3" customHeight="1">
      <c r="A53" s="1121"/>
      <c r="B53" s="1121"/>
      <c r="C53" s="1121"/>
      <c r="D53" s="1121"/>
      <c r="F53" s="1119"/>
      <c r="G53" s="1133"/>
      <c r="H53" s="1134"/>
      <c r="I53" s="1104"/>
      <c r="J53" s="1121"/>
      <c r="K53" s="1121"/>
      <c r="L53" s="1121"/>
      <c r="M53" s="1121"/>
      <c r="N53" s="1121"/>
      <c r="O53" s="1121"/>
      <c r="P53" s="1121"/>
      <c r="Q53" s="1121"/>
      <c r="R53" s="1121"/>
      <c r="S53" s="1121"/>
      <c r="T53" s="1121"/>
    </row>
    <row r="54" spans="1:20" s="1120" customFormat="1" ht="15" customHeight="1">
      <c r="A54" s="1121"/>
      <c r="B54" s="1121"/>
      <c r="C54" s="1121"/>
      <c r="D54" s="1121"/>
      <c r="F54" s="1119"/>
      <c r="G54" s="1288" t="s">
        <v>570</v>
      </c>
      <c r="H54" s="1288"/>
      <c r="I54" s="1104"/>
      <c r="J54" s="1121"/>
      <c r="K54" s="1121"/>
      <c r="L54" s="1121"/>
      <c r="M54" s="1121"/>
      <c r="N54" s="1121"/>
      <c r="O54" s="1121"/>
      <c r="P54" s="1121"/>
      <c r="Q54" s="1121"/>
      <c r="R54" s="1121"/>
      <c r="S54" s="1121"/>
      <c r="T54" s="1121"/>
    </row>
  </sheetData>
  <sheetProtection password="FA9C" sheet="1" objects="1" scenarios="1" formatColumns="0" formatRows="0"/>
  <mergeCells count="24">
    <mergeCell ref="F2:H2"/>
    <mergeCell ref="F4:H4"/>
    <mergeCell ref="I4:I5"/>
    <mergeCell ref="A8:A16"/>
    <mergeCell ref="B11:B16"/>
    <mergeCell ref="C12:C16"/>
    <mergeCell ref="I13:I16"/>
    <mergeCell ref="A17:A25"/>
    <mergeCell ref="B20:B25"/>
    <mergeCell ref="C21:C25"/>
    <mergeCell ref="I22:I25"/>
    <mergeCell ref="A26:A34"/>
    <mergeCell ref="B29:B34"/>
    <mergeCell ref="C30:C34"/>
    <mergeCell ref="I31:I34"/>
    <mergeCell ref="G54:H54"/>
    <mergeCell ref="A35:A43"/>
    <mergeCell ref="B38:B43"/>
    <mergeCell ref="C39:C43"/>
    <mergeCell ref="I40:I43"/>
    <mergeCell ref="A44:A52"/>
    <mergeCell ref="B47:B52"/>
    <mergeCell ref="C48:C52"/>
    <mergeCell ref="I49:I52"/>
  </mergeCells>
  <dataValidations count="1">
    <dataValidation type="textLength" operator="lessThanOrEqual" allowBlank="1" showInputMessage="1" showErrorMessage="1" errorTitle="Ошибка" error="Допускается ввод не более 900 символов!" sqref="I53:I54">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CE124"/>
  <sheetViews>
    <sheetView showGridLines="0" topLeftCell="C22" zoomScaleNormal="100" workbookViewId="0">
      <selection activeCell="K38" sqref="K38"/>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322" t="s">
        <v>706</v>
      </c>
      <c r="E5" s="1322"/>
      <c r="F5" s="1322"/>
      <c r="G5" s="1322"/>
      <c r="H5" s="1322"/>
      <c r="I5" s="1322"/>
      <c r="J5" s="1322"/>
      <c r="K5" s="1322"/>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299" t="str">
        <f>IF(datePr_ch="",IF(datePr="","",datePr),datePr_ch)</f>
        <v>28.04.2023</v>
      </c>
      <c r="G7" s="1299"/>
      <c r="H7" s="1299"/>
      <c r="I7" s="1299"/>
      <c r="J7" s="1299"/>
      <c r="K7" s="1299"/>
      <c r="L7" s="1168"/>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299" t="str">
        <f>IF(numberPr_ch="",IF(numberPr="","",numberPr),numberPr_ch)</f>
        <v>01-02/438; 01-02/440; 01-02/439; 01-02/441; 01-02/442</v>
      </c>
      <c r="G8" s="1299"/>
      <c r="H8" s="1299"/>
      <c r="I8" s="1299"/>
      <c r="J8" s="1299"/>
      <c r="K8" s="1299"/>
      <c r="L8" s="1168"/>
      <c r="M8" s="1098"/>
    </row>
    <row r="9" spans="1:32">
      <c r="C9" s="1080"/>
      <c r="D9" s="1075"/>
      <c r="E9" s="1141"/>
      <c r="F9" s="1141"/>
      <c r="G9" s="1141"/>
      <c r="H9" s="1141"/>
      <c r="I9" s="1141"/>
      <c r="J9" s="1141"/>
      <c r="K9" s="1079"/>
      <c r="L9" s="1142"/>
    </row>
    <row r="10" spans="1:32" ht="21" customHeight="1">
      <c r="C10" s="1080"/>
      <c r="D10" s="1306" t="s">
        <v>445</v>
      </c>
      <c r="E10" s="1306"/>
      <c r="F10" s="1306"/>
      <c r="G10" s="1306"/>
      <c r="H10" s="1306"/>
      <c r="I10" s="1306"/>
      <c r="J10" s="1306"/>
      <c r="K10" s="1306"/>
      <c r="L10" s="1366" t="s">
        <v>446</v>
      </c>
    </row>
    <row r="11" spans="1:32" ht="21" customHeight="1">
      <c r="C11" s="1080"/>
      <c r="D11" s="1317" t="s">
        <v>91</v>
      </c>
      <c r="E11" s="1380" t="s">
        <v>296</v>
      </c>
      <c r="F11" s="1380" t="s">
        <v>19</v>
      </c>
      <c r="G11" s="1382" t="s">
        <v>683</v>
      </c>
      <c r="H11" s="1383"/>
      <c r="I11" s="1384"/>
      <c r="J11" s="1380" t="s">
        <v>439</v>
      </c>
      <c r="K11" s="1380" t="s">
        <v>447</v>
      </c>
      <c r="L11" s="1366"/>
    </row>
    <row r="12" spans="1:32" ht="21" customHeight="1">
      <c r="C12" s="1080"/>
      <c r="D12" s="1319"/>
      <c r="E12" s="1381"/>
      <c r="F12" s="1381"/>
      <c r="G12" s="1385" t="s">
        <v>684</v>
      </c>
      <c r="H12" s="1386"/>
      <c r="I12" s="1085" t="s">
        <v>685</v>
      </c>
      <c r="J12" s="1381"/>
      <c r="K12" s="1381"/>
      <c r="L12" s="1366"/>
    </row>
    <row r="13" spans="1:32" ht="12" customHeight="1">
      <c r="C13" s="1080"/>
      <c r="D13" s="1076" t="s">
        <v>92</v>
      </c>
      <c r="E13" s="1076" t="s">
        <v>48</v>
      </c>
      <c r="F13" s="1076" t="s">
        <v>49</v>
      </c>
      <c r="G13" s="1387" t="s">
        <v>50</v>
      </c>
      <c r="H13" s="1387"/>
      <c r="I13" s="1076" t="s">
        <v>67</v>
      </c>
      <c r="J13" s="1076" t="s">
        <v>68</v>
      </c>
      <c r="K13" s="1076" t="s">
        <v>182</v>
      </c>
      <c r="L13" s="1076" t="s">
        <v>183</v>
      </c>
    </row>
    <row r="14" spans="1:32" ht="14.25" customHeight="1">
      <c r="A14" s="1105"/>
      <c r="C14" s="1080"/>
      <c r="D14" s="1153">
        <v>1</v>
      </c>
      <c r="E14" s="1372" t="s">
        <v>686</v>
      </c>
      <c r="F14" s="1388"/>
      <c r="G14" s="1388"/>
      <c r="H14" s="1388"/>
      <c r="I14" s="1388"/>
      <c r="J14" s="1388"/>
      <c r="K14" s="1388"/>
      <c r="L14" s="1090"/>
      <c r="M14" s="1155"/>
    </row>
    <row r="15" spans="1:32" ht="56.25">
      <c r="A15" s="1105"/>
      <c r="C15" s="1080"/>
      <c r="D15" s="1153" t="s">
        <v>294</v>
      </c>
      <c r="E15" s="1108" t="s">
        <v>449</v>
      </c>
      <c r="F15" s="1108" t="s">
        <v>449</v>
      </c>
      <c r="G15" s="1378" t="s">
        <v>449</v>
      </c>
      <c r="H15" s="1379"/>
      <c r="I15" s="1108" t="s">
        <v>449</v>
      </c>
      <c r="J15" s="1130" t="s">
        <v>1698</v>
      </c>
      <c r="K15" s="1207"/>
      <c r="L15" s="1097" t="s">
        <v>687</v>
      </c>
      <c r="M15" s="1155"/>
    </row>
    <row r="16" spans="1:32" ht="18.75">
      <c r="A16" s="1105"/>
      <c r="B16" s="1094">
        <v>3</v>
      </c>
      <c r="C16" s="1080"/>
      <c r="D16" s="1156">
        <v>2</v>
      </c>
      <c r="E16" s="1389" t="s">
        <v>688</v>
      </c>
      <c r="F16" s="1390"/>
      <c r="G16" s="1390"/>
      <c r="H16" s="1391"/>
      <c r="I16" s="1391"/>
      <c r="J16" s="1391" t="s">
        <v>449</v>
      </c>
      <c r="K16" s="1391"/>
      <c r="L16" s="1151"/>
      <c r="M16" s="1155"/>
    </row>
    <row r="17" spans="1:83" ht="20.100000000000001" customHeight="1">
      <c r="A17" s="1105"/>
      <c r="C17" s="1373"/>
      <c r="D17" s="1367" t="s">
        <v>689</v>
      </c>
      <c r="E17" s="137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71" t="str">
        <f>IF('Перечень тарифов'!J21="","наименование отсутствует","" &amp; 'Перечень тарифов'!J21 &amp; "")</f>
        <v>Тепловая энергия г.п. Белоярский</v>
      </c>
      <c r="G17" s="1108"/>
      <c r="H17" s="1166" t="s">
        <v>996</v>
      </c>
      <c r="I17" s="1165" t="s">
        <v>1690</v>
      </c>
      <c r="J17" s="1130" t="s">
        <v>247</v>
      </c>
      <c r="K17" s="1108" t="s">
        <v>449</v>
      </c>
      <c r="L17" s="1295" t="s">
        <v>710</v>
      </c>
      <c r="M17" s="1155"/>
    </row>
    <row r="18" spans="1:83" s="1071" customFormat="1" ht="20.100000000000001" customHeight="1">
      <c r="A18" s="1105"/>
      <c r="B18" s="1094"/>
      <c r="C18" s="1373"/>
      <c r="D18" s="1367"/>
      <c r="E18" s="1377"/>
      <c r="F18" s="1371"/>
      <c r="G18" s="1205" t="s">
        <v>1688</v>
      </c>
      <c r="H18" s="1166" t="s">
        <v>1691</v>
      </c>
      <c r="I18" s="1165" t="s">
        <v>1694</v>
      </c>
      <c r="J18" s="1130" t="s">
        <v>247</v>
      </c>
      <c r="K18" s="1108" t="s">
        <v>449</v>
      </c>
      <c r="L18" s="1296"/>
      <c r="M18" s="1155"/>
      <c r="N18" s="1100"/>
      <c r="O18" s="1100"/>
    </row>
    <row r="19" spans="1:83" s="1071" customFormat="1" ht="20.100000000000001" customHeight="1">
      <c r="A19" s="1105"/>
      <c r="B19" s="1094"/>
      <c r="C19" s="1373"/>
      <c r="D19" s="1367"/>
      <c r="E19" s="1377"/>
      <c r="F19" s="1371"/>
      <c r="G19" s="1205" t="s">
        <v>1688</v>
      </c>
      <c r="H19" s="1166" t="s">
        <v>1695</v>
      </c>
      <c r="I19" s="1165" t="s">
        <v>997</v>
      </c>
      <c r="J19" s="1130" t="s">
        <v>247</v>
      </c>
      <c r="K19" s="1108" t="s">
        <v>449</v>
      </c>
      <c r="L19" s="1296"/>
      <c r="M19" s="1155"/>
      <c r="N19" s="1100"/>
      <c r="O19" s="1100"/>
    </row>
    <row r="20" spans="1:83" ht="20.100000000000001" customHeight="1">
      <c r="A20" s="1105"/>
      <c r="C20" s="1373"/>
      <c r="D20" s="1367"/>
      <c r="E20" s="1377"/>
      <c r="F20" s="1371"/>
      <c r="G20" s="1157"/>
      <c r="H20" s="1152" t="s">
        <v>274</v>
      </c>
      <c r="I20" s="1147"/>
      <c r="J20" s="1147"/>
      <c r="K20" s="1145"/>
      <c r="L20" s="1296"/>
      <c r="M20" s="1155"/>
    </row>
    <row r="21" spans="1:83" s="1071" customFormat="1" ht="20.100000000000001" customHeight="1">
      <c r="A21" s="1105"/>
      <c r="B21" s="1094"/>
      <c r="C21" s="1080"/>
      <c r="D21" s="1367" t="s">
        <v>1667</v>
      </c>
      <c r="E21"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1" s="1371" t="str">
        <f>IF('Перечень тарифов'!J25="","наименование отсутствует","" &amp; 'Перечень тарифов'!J25 &amp; "")</f>
        <v>Тепловая энергия с.п. Полноват</v>
      </c>
      <c r="G21" s="1108"/>
      <c r="H21" s="1166" t="s">
        <v>996</v>
      </c>
      <c r="I21" s="1165" t="s">
        <v>1690</v>
      </c>
      <c r="J21" s="1130" t="s">
        <v>247</v>
      </c>
      <c r="K21" s="1108" t="s">
        <v>449</v>
      </c>
      <c r="L21" s="1296"/>
      <c r="M21" s="1155"/>
      <c r="N21" s="1100"/>
      <c r="O21" s="1100"/>
      <c r="P21" s="1074"/>
      <c r="Q21" s="1074"/>
      <c r="R21" s="1074"/>
      <c r="S21" s="1074"/>
      <c r="T21" s="1074"/>
      <c r="U21" s="1074"/>
      <c r="V21" s="1074"/>
      <c r="W21" s="1074"/>
      <c r="X21" s="1074"/>
      <c r="Y21" s="1074"/>
      <c r="Z21" s="1074"/>
      <c r="AA21" s="1074"/>
      <c r="AB21" s="1074"/>
      <c r="AC21" s="1074"/>
      <c r="AD21" s="1074"/>
      <c r="AE21" s="1074"/>
      <c r="AF21" s="1074"/>
      <c r="AG21" s="1074"/>
      <c r="AH21" s="1074"/>
      <c r="AI21" s="1074"/>
      <c r="AJ21" s="1074"/>
      <c r="AK21" s="1074"/>
      <c r="AL21" s="1074"/>
      <c r="AM21" s="1074"/>
      <c r="AN21" s="1074"/>
      <c r="AO21" s="1074"/>
      <c r="AP21" s="1074"/>
      <c r="AQ21" s="1074"/>
      <c r="AR21" s="1074"/>
      <c r="AS21" s="1074"/>
      <c r="AT21" s="1074"/>
      <c r="AU21" s="1074"/>
      <c r="AV21" s="1074"/>
      <c r="AW21" s="1074"/>
      <c r="AX21" s="1074"/>
      <c r="AY21" s="1074"/>
      <c r="AZ21" s="1074"/>
      <c r="BA21" s="1074"/>
      <c r="BB21" s="1074"/>
      <c r="BC21" s="1074"/>
      <c r="BD21" s="1074"/>
      <c r="BE21" s="1074"/>
      <c r="BF21" s="1074"/>
      <c r="BG21" s="1074"/>
      <c r="BH21" s="1074"/>
      <c r="BI21" s="1074"/>
      <c r="BJ21" s="1074"/>
      <c r="BK21" s="1074"/>
      <c r="BL21" s="1074"/>
      <c r="BM21" s="1074"/>
      <c r="BN21" s="1074"/>
      <c r="BO21" s="1074"/>
      <c r="BP21" s="1074"/>
      <c r="BQ21" s="1074"/>
      <c r="BR21" s="1074"/>
      <c r="BS21" s="1074"/>
      <c r="BT21" s="1074"/>
      <c r="BU21" s="1074"/>
      <c r="BV21" s="1074"/>
      <c r="BW21" s="1074"/>
      <c r="BX21" s="1074"/>
      <c r="BY21" s="1074"/>
      <c r="BZ21" s="1074"/>
      <c r="CA21" s="1074"/>
      <c r="CB21" s="1074"/>
      <c r="CC21" s="1074"/>
      <c r="CD21" s="1074"/>
      <c r="CE21" s="1074"/>
    </row>
    <row r="22" spans="1:83" s="1071" customFormat="1" ht="20.100000000000001" customHeight="1">
      <c r="A22" s="1105"/>
      <c r="B22" s="1094"/>
      <c r="C22" s="1080"/>
      <c r="D22" s="1367"/>
      <c r="E22" s="1369"/>
      <c r="F22" s="1371"/>
      <c r="G22" s="1205" t="s">
        <v>1688</v>
      </c>
      <c r="H22" s="1166" t="s">
        <v>1691</v>
      </c>
      <c r="I22" s="1165" t="s">
        <v>1694</v>
      </c>
      <c r="J22" s="1130" t="s">
        <v>247</v>
      </c>
      <c r="K22" s="1108" t="s">
        <v>449</v>
      </c>
      <c r="L22" s="1296"/>
      <c r="M22" s="1155"/>
      <c r="N22" s="1100"/>
      <c r="O22" s="1100"/>
    </row>
    <row r="23" spans="1:83" s="1071" customFormat="1" ht="20.100000000000001" customHeight="1">
      <c r="A23" s="1105"/>
      <c r="B23" s="1094"/>
      <c r="C23" s="1080"/>
      <c r="D23" s="1367"/>
      <c r="E23" s="1369"/>
      <c r="F23" s="1371"/>
      <c r="G23" s="1205" t="s">
        <v>1688</v>
      </c>
      <c r="H23" s="1166" t="s">
        <v>1695</v>
      </c>
      <c r="I23" s="1165" t="s">
        <v>997</v>
      </c>
      <c r="J23" s="1130" t="s">
        <v>247</v>
      </c>
      <c r="K23" s="1108" t="s">
        <v>449</v>
      </c>
      <c r="L23" s="1296"/>
      <c r="M23" s="1155"/>
      <c r="N23" s="1100"/>
      <c r="O23" s="1100"/>
    </row>
    <row r="24" spans="1:83" s="1071" customFormat="1" ht="20.100000000000001" customHeight="1">
      <c r="A24" s="1105"/>
      <c r="B24" s="1094"/>
      <c r="C24" s="1080"/>
      <c r="D24" s="1367"/>
      <c r="E24" s="1370"/>
      <c r="F24" s="1371"/>
      <c r="G24" s="1086"/>
      <c r="H24" s="1152" t="s">
        <v>274</v>
      </c>
      <c r="I24" s="1147"/>
      <c r="J24" s="1147"/>
      <c r="K24" s="1145"/>
      <c r="L24" s="1296"/>
      <c r="M24" s="1155"/>
      <c r="N24" s="1100"/>
      <c r="O24" s="1100"/>
      <c r="P24" s="1074"/>
      <c r="Q24" s="1074"/>
      <c r="R24" s="1074"/>
      <c r="S24" s="1074"/>
      <c r="T24" s="1074"/>
      <c r="U24" s="1074"/>
      <c r="V24" s="1074"/>
      <c r="W24" s="1074"/>
      <c r="X24" s="1074"/>
      <c r="Y24" s="1074"/>
      <c r="Z24" s="1074"/>
      <c r="AA24" s="1074"/>
      <c r="AB24" s="1074"/>
      <c r="AC24" s="1074"/>
      <c r="AD24" s="1074"/>
      <c r="AE24" s="1074"/>
      <c r="AF24" s="1074"/>
      <c r="AG24" s="1074"/>
      <c r="AH24" s="1074"/>
      <c r="AI24" s="1074"/>
      <c r="AJ24" s="1074"/>
      <c r="AK24" s="1074"/>
      <c r="AL24" s="1074"/>
      <c r="AM24" s="1074"/>
      <c r="AN24" s="1074"/>
      <c r="AO24" s="1074"/>
      <c r="AP24" s="1074"/>
      <c r="AQ24" s="1074"/>
      <c r="AR24" s="1074"/>
      <c r="AS24" s="1074"/>
      <c r="AT24" s="1074"/>
      <c r="AU24" s="1074"/>
      <c r="AV24" s="1074"/>
      <c r="AW24" s="1074"/>
      <c r="AX24" s="1074"/>
      <c r="AY24" s="1074"/>
      <c r="AZ24" s="1074"/>
      <c r="BA24" s="1074"/>
      <c r="BB24" s="1074"/>
      <c r="BC24" s="1074"/>
      <c r="BD24" s="1074"/>
      <c r="BE24" s="1074"/>
      <c r="BF24" s="1074"/>
      <c r="BG24" s="1074"/>
      <c r="BH24" s="1074"/>
      <c r="BI24" s="1074"/>
      <c r="BJ24" s="1074"/>
      <c r="BK24" s="1074"/>
      <c r="BL24" s="1074"/>
      <c r="BM24" s="1074"/>
      <c r="BN24" s="1074"/>
      <c r="BO24" s="1074"/>
      <c r="BP24" s="1074"/>
      <c r="BQ24" s="1074"/>
      <c r="BR24" s="1074"/>
      <c r="BS24" s="1074"/>
      <c r="BT24" s="1074"/>
      <c r="BU24" s="1074"/>
      <c r="BV24" s="1074"/>
      <c r="BW24" s="1074"/>
      <c r="BX24" s="1074"/>
      <c r="BY24" s="1074"/>
      <c r="BZ24" s="1074"/>
      <c r="CA24" s="1074"/>
      <c r="CB24" s="1074"/>
      <c r="CC24" s="1074"/>
      <c r="CD24" s="1074"/>
      <c r="CE24" s="1074"/>
    </row>
    <row r="25" spans="1:83" s="1071" customFormat="1" ht="20.100000000000001" customHeight="1">
      <c r="A25" s="1105"/>
      <c r="B25" s="1094"/>
      <c r="C25" s="1080"/>
      <c r="D25" s="1367" t="s">
        <v>1672</v>
      </c>
      <c r="E25"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371" t="str">
        <f>IF('Перечень тарифов'!J29="","наименование отсутствует","" &amp; 'Перечень тарифов'!J29 &amp; "")</f>
        <v>Тепловая энергия с.п. Казым</v>
      </c>
      <c r="G25" s="1108"/>
      <c r="H25" s="1166" t="s">
        <v>996</v>
      </c>
      <c r="I25" s="1165" t="s">
        <v>1690</v>
      </c>
      <c r="J25" s="1130" t="s">
        <v>247</v>
      </c>
      <c r="K25" s="1108" t="s">
        <v>449</v>
      </c>
      <c r="L25" s="1296"/>
      <c r="M25" s="1155"/>
      <c r="N25" s="1100"/>
      <c r="O25" s="1100"/>
      <c r="P25" s="1074"/>
      <c r="Q25" s="1074"/>
      <c r="R25" s="1074"/>
      <c r="S25" s="1074"/>
      <c r="T25" s="1074"/>
      <c r="U25" s="1074"/>
      <c r="V25" s="1074"/>
      <c r="W25" s="1074"/>
      <c r="X25" s="1074"/>
      <c r="Y25" s="1074"/>
      <c r="Z25" s="1074"/>
      <c r="AA25" s="1074"/>
      <c r="AB25" s="1074"/>
      <c r="AC25" s="1074"/>
      <c r="AD25" s="1074"/>
      <c r="AE25" s="1074"/>
      <c r="AF25" s="1074"/>
      <c r="AG25" s="1074"/>
      <c r="AH25" s="1074"/>
      <c r="AI25" s="1074"/>
      <c r="AJ25" s="1074"/>
      <c r="AK25" s="1074"/>
      <c r="AL25" s="1074"/>
      <c r="AM25" s="1074"/>
      <c r="AN25" s="1074"/>
      <c r="AO25" s="1074"/>
      <c r="AP25" s="1074"/>
      <c r="AQ25" s="1074"/>
      <c r="AR25" s="1074"/>
      <c r="AS25" s="1074"/>
      <c r="AT25" s="1074"/>
      <c r="AU25" s="1074"/>
      <c r="AV25" s="1074"/>
      <c r="AW25" s="1074"/>
      <c r="AX25" s="1074"/>
      <c r="AY25" s="1074"/>
      <c r="AZ25" s="1074"/>
      <c r="BA25" s="1074"/>
      <c r="BB25" s="1074"/>
      <c r="BC25" s="1074"/>
      <c r="BD25" s="1074"/>
      <c r="BE25" s="1074"/>
      <c r="BF25" s="1074"/>
      <c r="BG25" s="1074"/>
      <c r="BH25" s="1074"/>
      <c r="BI25" s="1074"/>
      <c r="BJ25" s="1074"/>
      <c r="BK25" s="1074"/>
      <c r="BL25" s="1074"/>
      <c r="BM25" s="1074"/>
      <c r="BN25" s="1074"/>
      <c r="BO25" s="1074"/>
      <c r="BP25" s="1074"/>
      <c r="BQ25" s="1074"/>
      <c r="BR25" s="1074"/>
      <c r="BS25" s="1074"/>
      <c r="BT25" s="1074"/>
      <c r="BU25" s="1074"/>
      <c r="BV25" s="1074"/>
      <c r="BW25" s="1074"/>
      <c r="BX25" s="1074"/>
      <c r="BY25" s="1074"/>
      <c r="BZ25" s="1074"/>
      <c r="CA25" s="1074"/>
      <c r="CB25" s="1074"/>
      <c r="CC25" s="1074"/>
      <c r="CD25" s="1074"/>
      <c r="CE25" s="1074"/>
    </row>
    <row r="26" spans="1:83" s="1071" customFormat="1" ht="20.100000000000001" customHeight="1">
      <c r="A26" s="1105"/>
      <c r="B26" s="1094"/>
      <c r="C26" s="1080"/>
      <c r="D26" s="1367"/>
      <c r="E26" s="1369"/>
      <c r="F26" s="1371"/>
      <c r="G26" s="1205" t="s">
        <v>1688</v>
      </c>
      <c r="H26" s="1166" t="s">
        <v>1691</v>
      </c>
      <c r="I26" s="1165" t="s">
        <v>1694</v>
      </c>
      <c r="J26" s="1130" t="s">
        <v>247</v>
      </c>
      <c r="K26" s="1108" t="s">
        <v>449</v>
      </c>
      <c r="L26" s="1296"/>
      <c r="M26" s="1155"/>
      <c r="N26" s="1100"/>
      <c r="O26" s="1100"/>
    </row>
    <row r="27" spans="1:83" s="1071" customFormat="1" ht="20.100000000000001" customHeight="1">
      <c r="A27" s="1105"/>
      <c r="B27" s="1094"/>
      <c r="C27" s="1080"/>
      <c r="D27" s="1367"/>
      <c r="E27" s="1369"/>
      <c r="F27" s="1371"/>
      <c r="G27" s="1205" t="s">
        <v>1688</v>
      </c>
      <c r="H27" s="1166" t="s">
        <v>1695</v>
      </c>
      <c r="I27" s="1165" t="s">
        <v>997</v>
      </c>
      <c r="J27" s="1130" t="s">
        <v>247</v>
      </c>
      <c r="K27" s="1108" t="s">
        <v>449</v>
      </c>
      <c r="L27" s="1296"/>
      <c r="M27" s="1155"/>
      <c r="N27" s="1100"/>
      <c r="O27" s="1100"/>
    </row>
    <row r="28" spans="1:83" s="1071" customFormat="1" ht="20.100000000000001" customHeight="1">
      <c r="A28" s="1105"/>
      <c r="B28" s="1094"/>
      <c r="C28" s="1080"/>
      <c r="D28" s="1367"/>
      <c r="E28" s="1370"/>
      <c r="F28" s="1371"/>
      <c r="G28" s="1086"/>
      <c r="H28" s="1152" t="s">
        <v>274</v>
      </c>
      <c r="I28" s="1147"/>
      <c r="J28" s="1147"/>
      <c r="K28" s="1145"/>
      <c r="L28" s="1296"/>
      <c r="M28" s="1155"/>
      <c r="N28" s="1100"/>
      <c r="O28" s="1100"/>
      <c r="P28" s="1074"/>
      <c r="Q28" s="1074"/>
      <c r="R28" s="1074"/>
      <c r="S28" s="1074"/>
      <c r="T28" s="1074"/>
      <c r="U28" s="1074"/>
      <c r="V28" s="1074"/>
      <c r="W28" s="1074"/>
      <c r="X28" s="1074"/>
      <c r="Y28" s="1074"/>
      <c r="Z28" s="1074"/>
      <c r="AA28" s="1074"/>
      <c r="AB28" s="1074"/>
      <c r="AC28" s="1074"/>
      <c r="AD28" s="1074"/>
      <c r="AE28" s="1074"/>
      <c r="AF28" s="1074"/>
      <c r="AG28" s="1074"/>
      <c r="AH28" s="1074"/>
      <c r="AI28" s="1074"/>
      <c r="AJ28" s="1074"/>
      <c r="AK28" s="1074"/>
      <c r="AL28" s="1074"/>
      <c r="AM28" s="1074"/>
      <c r="AN28" s="1074"/>
      <c r="AO28" s="1074"/>
      <c r="AP28" s="1074"/>
      <c r="AQ28" s="1074"/>
      <c r="AR28" s="1074"/>
      <c r="AS28" s="1074"/>
      <c r="AT28" s="1074"/>
      <c r="AU28" s="1074"/>
      <c r="AV28" s="1074"/>
      <c r="AW28" s="1074"/>
      <c r="AX28" s="1074"/>
      <c r="AY28" s="1074"/>
      <c r="AZ28" s="1074"/>
      <c r="BA28" s="1074"/>
      <c r="BB28" s="1074"/>
      <c r="BC28" s="1074"/>
      <c r="BD28" s="1074"/>
      <c r="BE28" s="1074"/>
      <c r="BF28" s="1074"/>
      <c r="BG28" s="1074"/>
      <c r="BH28" s="1074"/>
      <c r="BI28" s="1074"/>
      <c r="BJ28" s="1074"/>
      <c r="BK28" s="1074"/>
      <c r="BL28" s="1074"/>
      <c r="BM28" s="1074"/>
      <c r="BN28" s="1074"/>
      <c r="BO28" s="1074"/>
      <c r="BP28" s="1074"/>
      <c r="BQ28" s="1074"/>
      <c r="BR28" s="1074"/>
      <c r="BS28" s="1074"/>
      <c r="BT28" s="1074"/>
      <c r="BU28" s="1074"/>
      <c r="BV28" s="1074"/>
      <c r="BW28" s="1074"/>
      <c r="BX28" s="1074"/>
      <c r="BY28" s="1074"/>
      <c r="BZ28" s="1074"/>
      <c r="CA28" s="1074"/>
      <c r="CB28" s="1074"/>
      <c r="CC28" s="1074"/>
      <c r="CD28" s="1074"/>
      <c r="CE28" s="1074"/>
    </row>
    <row r="29" spans="1:83" s="1071" customFormat="1" ht="20.100000000000001" customHeight="1">
      <c r="A29" s="1105"/>
      <c r="B29" s="1094"/>
      <c r="C29" s="1080"/>
      <c r="D29" s="1367" t="s">
        <v>1677</v>
      </c>
      <c r="E29"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9" s="1371" t="str">
        <f>IF('Перечень тарифов'!J33="","наименование отсутствует","" &amp; 'Перечень тарифов'!J33 &amp; "")</f>
        <v>Тепловая энергия с. Ванзеват</v>
      </c>
      <c r="G29" s="1108"/>
      <c r="H29" s="1166" t="s">
        <v>996</v>
      </c>
      <c r="I29" s="1165" t="s">
        <v>1690</v>
      </c>
      <c r="J29" s="1130" t="s">
        <v>247</v>
      </c>
      <c r="K29" s="1108" t="s">
        <v>449</v>
      </c>
      <c r="L29" s="1296"/>
      <c r="M29" s="1155"/>
      <c r="N29" s="1100"/>
      <c r="O29" s="1100"/>
      <c r="P29" s="1074"/>
      <c r="Q29" s="1074"/>
      <c r="R29" s="1074"/>
      <c r="S29" s="1074"/>
      <c r="T29" s="1074"/>
      <c r="U29" s="1074"/>
      <c r="V29" s="1074"/>
      <c r="W29" s="1074"/>
      <c r="X29" s="1074"/>
      <c r="Y29" s="1074"/>
      <c r="Z29" s="1074"/>
      <c r="AA29" s="1074"/>
      <c r="AB29" s="1074"/>
      <c r="AC29" s="1074"/>
      <c r="AD29" s="1074"/>
      <c r="AE29" s="1074"/>
      <c r="AF29" s="1074"/>
      <c r="AG29" s="1074"/>
      <c r="AH29" s="1074"/>
      <c r="AI29" s="1074"/>
      <c r="AJ29" s="1074"/>
      <c r="AK29" s="1074"/>
      <c r="AL29" s="1074"/>
      <c r="AM29" s="1074"/>
      <c r="AN29" s="1074"/>
      <c r="AO29" s="1074"/>
      <c r="AP29" s="1074"/>
      <c r="AQ29" s="1074"/>
      <c r="AR29" s="1074"/>
      <c r="AS29" s="1074"/>
      <c r="AT29" s="1074"/>
      <c r="AU29" s="1074"/>
      <c r="AV29" s="1074"/>
      <c r="AW29" s="1074"/>
      <c r="AX29" s="1074"/>
      <c r="AY29" s="1074"/>
      <c r="AZ29" s="1074"/>
      <c r="BA29" s="1074"/>
      <c r="BB29" s="1074"/>
      <c r="BC29" s="1074"/>
      <c r="BD29" s="1074"/>
      <c r="BE29" s="1074"/>
      <c r="BF29" s="1074"/>
      <c r="BG29" s="1074"/>
      <c r="BH29" s="1074"/>
      <c r="BI29" s="1074"/>
      <c r="BJ29" s="1074"/>
      <c r="BK29" s="1074"/>
      <c r="BL29" s="1074"/>
      <c r="BM29" s="1074"/>
      <c r="BN29" s="1074"/>
      <c r="BO29" s="1074"/>
      <c r="BP29" s="1074"/>
      <c r="BQ29" s="1074"/>
      <c r="BR29" s="1074"/>
      <c r="BS29" s="1074"/>
      <c r="BT29" s="1074"/>
      <c r="BU29" s="1074"/>
      <c r="BV29" s="1074"/>
      <c r="BW29" s="1074"/>
      <c r="BX29" s="1074"/>
      <c r="BY29" s="1074"/>
      <c r="BZ29" s="1074"/>
      <c r="CA29" s="1074"/>
      <c r="CB29" s="1074"/>
      <c r="CC29" s="1074"/>
      <c r="CD29" s="1074"/>
      <c r="CE29" s="1074"/>
    </row>
    <row r="30" spans="1:83" s="1071" customFormat="1" ht="20.100000000000001" customHeight="1">
      <c r="A30" s="1105"/>
      <c r="B30" s="1094"/>
      <c r="C30" s="1080"/>
      <c r="D30" s="1367"/>
      <c r="E30" s="1369"/>
      <c r="F30" s="1371"/>
      <c r="G30" s="1205" t="s">
        <v>1688</v>
      </c>
      <c r="H30" s="1166" t="s">
        <v>1691</v>
      </c>
      <c r="I30" s="1165" t="s">
        <v>1694</v>
      </c>
      <c r="J30" s="1130" t="s">
        <v>247</v>
      </c>
      <c r="K30" s="1108" t="s">
        <v>449</v>
      </c>
      <c r="L30" s="1296"/>
      <c r="M30" s="1155"/>
      <c r="N30" s="1100"/>
      <c r="O30" s="1100"/>
    </row>
    <row r="31" spans="1:83" s="1071" customFormat="1" ht="20.100000000000001" customHeight="1">
      <c r="A31" s="1105"/>
      <c r="B31" s="1094"/>
      <c r="C31" s="1080"/>
      <c r="D31" s="1367"/>
      <c r="E31" s="1369"/>
      <c r="F31" s="1371"/>
      <c r="G31" s="1205" t="s">
        <v>1688</v>
      </c>
      <c r="H31" s="1166" t="s">
        <v>1695</v>
      </c>
      <c r="I31" s="1165" t="s">
        <v>997</v>
      </c>
      <c r="J31" s="1130" t="s">
        <v>247</v>
      </c>
      <c r="K31" s="1108" t="s">
        <v>449</v>
      </c>
      <c r="L31" s="1296"/>
      <c r="M31" s="1155"/>
      <c r="N31" s="1100"/>
      <c r="O31" s="1100"/>
    </row>
    <row r="32" spans="1:83" s="1071" customFormat="1" ht="20.100000000000001" customHeight="1">
      <c r="A32" s="1105"/>
      <c r="B32" s="1094"/>
      <c r="C32" s="1080"/>
      <c r="D32" s="1367"/>
      <c r="E32" s="1370"/>
      <c r="F32" s="1371"/>
      <c r="G32" s="1086"/>
      <c r="H32" s="1152" t="s">
        <v>274</v>
      </c>
      <c r="I32" s="1147"/>
      <c r="J32" s="1147"/>
      <c r="K32" s="1145"/>
      <c r="L32" s="1296"/>
      <c r="M32" s="1155"/>
      <c r="N32" s="1100"/>
      <c r="O32" s="1100"/>
      <c r="P32" s="1074"/>
      <c r="Q32" s="1074"/>
      <c r="R32" s="1074"/>
      <c r="S32" s="1074"/>
      <c r="T32" s="1074"/>
      <c r="U32" s="1074"/>
      <c r="V32" s="1074"/>
      <c r="W32" s="1074"/>
      <c r="X32" s="1074"/>
      <c r="Y32" s="1074"/>
      <c r="Z32" s="1074"/>
      <c r="AA32" s="1074"/>
      <c r="AB32" s="1074"/>
      <c r="AC32" s="1074"/>
      <c r="AD32" s="1074"/>
      <c r="AE32" s="1074"/>
      <c r="AF32" s="1074"/>
      <c r="AG32" s="1074"/>
      <c r="AH32" s="1074"/>
      <c r="AI32" s="1074"/>
      <c r="AJ32" s="1074"/>
      <c r="AK32" s="1074"/>
      <c r="AL32" s="1074"/>
      <c r="AM32" s="1074"/>
      <c r="AN32" s="1074"/>
      <c r="AO32" s="1074"/>
      <c r="AP32" s="1074"/>
      <c r="AQ32" s="1074"/>
      <c r="AR32" s="1074"/>
      <c r="AS32" s="1074"/>
      <c r="AT32" s="1074"/>
      <c r="AU32" s="1074"/>
      <c r="AV32" s="1074"/>
      <c r="AW32" s="1074"/>
      <c r="AX32" s="1074"/>
      <c r="AY32" s="1074"/>
      <c r="AZ32" s="1074"/>
      <c r="BA32" s="1074"/>
      <c r="BB32" s="1074"/>
      <c r="BC32" s="1074"/>
      <c r="BD32" s="1074"/>
      <c r="BE32" s="1074"/>
      <c r="BF32" s="1074"/>
      <c r="BG32" s="1074"/>
      <c r="BH32" s="1074"/>
      <c r="BI32" s="1074"/>
      <c r="BJ32" s="1074"/>
      <c r="BK32" s="1074"/>
      <c r="BL32" s="1074"/>
      <c r="BM32" s="1074"/>
      <c r="BN32" s="1074"/>
      <c r="BO32" s="1074"/>
      <c r="BP32" s="1074"/>
      <c r="BQ32" s="1074"/>
      <c r="BR32" s="1074"/>
      <c r="BS32" s="1074"/>
      <c r="BT32" s="1074"/>
      <c r="BU32" s="1074"/>
      <c r="BV32" s="1074"/>
      <c r="BW32" s="1074"/>
      <c r="BX32" s="1074"/>
      <c r="BY32" s="1074"/>
      <c r="BZ32" s="1074"/>
      <c r="CA32" s="1074"/>
      <c r="CB32" s="1074"/>
      <c r="CC32" s="1074"/>
      <c r="CD32" s="1074"/>
      <c r="CE32" s="1074"/>
    </row>
    <row r="33" spans="1:83" s="1071" customFormat="1" ht="20.100000000000001" customHeight="1">
      <c r="A33" s="1105"/>
      <c r="B33" s="1094"/>
      <c r="C33" s="1080"/>
      <c r="D33" s="1367" t="s">
        <v>1682</v>
      </c>
      <c r="E33"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3" s="1371" t="str">
        <f>IF('Перечень тарифов'!J37="","наименование отсутствует","" &amp; 'Перечень тарифов'!J37 &amp; "")</f>
        <v>Тепловая энергия с.п. Верхнеказымский</v>
      </c>
      <c r="G33" s="1108"/>
      <c r="H33" s="1166" t="s">
        <v>996</v>
      </c>
      <c r="I33" s="1165" t="s">
        <v>1690</v>
      </c>
      <c r="J33" s="1130" t="s">
        <v>247</v>
      </c>
      <c r="K33" s="1108" t="s">
        <v>449</v>
      </c>
      <c r="L33" s="1296"/>
      <c r="M33" s="1155"/>
      <c r="N33" s="1100"/>
      <c r="O33" s="1100"/>
      <c r="P33" s="1074"/>
      <c r="Q33" s="1074"/>
      <c r="R33" s="1074"/>
      <c r="S33" s="1074"/>
      <c r="T33" s="1074"/>
      <c r="U33" s="1074"/>
      <c r="V33" s="1074"/>
      <c r="W33" s="1074"/>
      <c r="X33" s="1074"/>
      <c r="Y33" s="1074"/>
      <c r="Z33" s="1074"/>
      <c r="AA33" s="1074"/>
      <c r="AB33" s="1074"/>
      <c r="AC33" s="1074"/>
      <c r="AD33" s="1074"/>
      <c r="AE33" s="1074"/>
      <c r="AF33" s="1074"/>
      <c r="AG33" s="1074"/>
      <c r="AH33" s="1074"/>
      <c r="AI33" s="1074"/>
      <c r="AJ33" s="1074"/>
      <c r="AK33" s="1074"/>
      <c r="AL33" s="1074"/>
      <c r="AM33" s="1074"/>
      <c r="AN33" s="1074"/>
      <c r="AO33" s="1074"/>
      <c r="AP33" s="1074"/>
      <c r="AQ33" s="1074"/>
      <c r="AR33" s="1074"/>
      <c r="AS33" s="1074"/>
      <c r="AT33" s="1074"/>
      <c r="AU33" s="1074"/>
      <c r="AV33" s="1074"/>
      <c r="AW33" s="1074"/>
      <c r="AX33" s="1074"/>
      <c r="AY33" s="1074"/>
      <c r="AZ33" s="1074"/>
      <c r="BA33" s="1074"/>
      <c r="BB33" s="1074"/>
      <c r="BC33" s="1074"/>
      <c r="BD33" s="1074"/>
      <c r="BE33" s="1074"/>
      <c r="BF33" s="1074"/>
      <c r="BG33" s="1074"/>
      <c r="BH33" s="1074"/>
      <c r="BI33" s="1074"/>
      <c r="BJ33" s="1074"/>
      <c r="BK33" s="1074"/>
      <c r="BL33" s="1074"/>
      <c r="BM33" s="1074"/>
      <c r="BN33" s="1074"/>
      <c r="BO33" s="1074"/>
      <c r="BP33" s="1074"/>
      <c r="BQ33" s="1074"/>
      <c r="BR33" s="1074"/>
      <c r="BS33" s="1074"/>
      <c r="BT33" s="1074"/>
      <c r="BU33" s="1074"/>
      <c r="BV33" s="1074"/>
      <c r="BW33" s="1074"/>
      <c r="BX33" s="1074"/>
      <c r="BY33" s="1074"/>
      <c r="BZ33" s="1074"/>
      <c r="CA33" s="1074"/>
      <c r="CB33" s="1074"/>
      <c r="CC33" s="1074"/>
      <c r="CD33" s="1074"/>
      <c r="CE33" s="1074"/>
    </row>
    <row r="34" spans="1:83" s="1071" customFormat="1" ht="20.100000000000001" customHeight="1">
      <c r="A34" s="1105"/>
      <c r="B34" s="1094"/>
      <c r="C34" s="1080"/>
      <c r="D34" s="1367"/>
      <c r="E34" s="1369"/>
      <c r="F34" s="1371"/>
      <c r="G34" s="1205" t="s">
        <v>1688</v>
      </c>
      <c r="H34" s="1166" t="s">
        <v>1691</v>
      </c>
      <c r="I34" s="1165" t="s">
        <v>1694</v>
      </c>
      <c r="J34" s="1130" t="s">
        <v>247</v>
      </c>
      <c r="K34" s="1108" t="s">
        <v>449</v>
      </c>
      <c r="L34" s="1296"/>
      <c r="M34" s="1155"/>
      <c r="N34" s="1100"/>
      <c r="O34" s="1100"/>
    </row>
    <row r="35" spans="1:83" s="1071" customFormat="1" ht="18.95" customHeight="1">
      <c r="A35" s="1105"/>
      <c r="B35" s="1094"/>
      <c r="C35" s="1080"/>
      <c r="D35" s="1367"/>
      <c r="E35" s="1369"/>
      <c r="F35" s="1371"/>
      <c r="G35" s="1205" t="s">
        <v>1688</v>
      </c>
      <c r="H35" s="1166" t="s">
        <v>1695</v>
      </c>
      <c r="I35" s="1165" t="s">
        <v>997</v>
      </c>
      <c r="J35" s="1130" t="s">
        <v>247</v>
      </c>
      <c r="K35" s="1108" t="s">
        <v>449</v>
      </c>
      <c r="L35" s="1296"/>
      <c r="M35" s="1155"/>
      <c r="N35" s="1100"/>
      <c r="O35" s="1100"/>
    </row>
    <row r="36" spans="1:83" s="1071" customFormat="1" ht="15" customHeight="1">
      <c r="A36" s="1105"/>
      <c r="B36" s="1094"/>
      <c r="C36" s="1080"/>
      <c r="D36" s="1367"/>
      <c r="E36" s="1370"/>
      <c r="F36" s="1371"/>
      <c r="G36" s="1086"/>
      <c r="H36" s="1152" t="s">
        <v>274</v>
      </c>
      <c r="I36" s="1147"/>
      <c r="J36" s="1147"/>
      <c r="K36" s="1145"/>
      <c r="L36" s="1297"/>
      <c r="M36" s="1155"/>
      <c r="N36" s="1100"/>
      <c r="O36" s="1100"/>
      <c r="P36" s="1074"/>
      <c r="Q36" s="1074"/>
      <c r="R36" s="1074"/>
      <c r="S36" s="1074"/>
      <c r="T36" s="1074"/>
      <c r="U36" s="1074"/>
      <c r="V36" s="1074"/>
      <c r="W36" s="1074"/>
      <c r="X36" s="1074"/>
      <c r="Y36" s="1074"/>
      <c r="Z36" s="1074"/>
      <c r="AA36" s="1074"/>
      <c r="AB36" s="1074"/>
      <c r="AC36" s="1074"/>
      <c r="AD36" s="1074"/>
      <c r="AE36" s="1074"/>
      <c r="AF36" s="1074"/>
      <c r="AG36" s="1074"/>
      <c r="AH36" s="1074"/>
      <c r="AI36" s="1074"/>
      <c r="AJ36" s="1074"/>
      <c r="AK36" s="1074"/>
      <c r="AL36" s="1074"/>
      <c r="AM36" s="1074"/>
      <c r="AN36" s="1074"/>
      <c r="AO36" s="1074"/>
      <c r="AP36" s="1074"/>
      <c r="AQ36" s="1074"/>
      <c r="AR36" s="1074"/>
      <c r="AS36" s="1074"/>
      <c r="AT36" s="1074"/>
      <c r="AU36" s="1074"/>
      <c r="AV36" s="1074"/>
      <c r="AW36" s="1074"/>
      <c r="AX36" s="1074"/>
      <c r="AY36" s="1074"/>
      <c r="AZ36" s="1074"/>
      <c r="BA36" s="1074"/>
      <c r="BB36" s="1074"/>
      <c r="BC36" s="1074"/>
      <c r="BD36" s="1074"/>
      <c r="BE36" s="1074"/>
      <c r="BF36" s="1074"/>
      <c r="BG36" s="1074"/>
      <c r="BH36" s="1074"/>
      <c r="BI36" s="1074"/>
      <c r="BJ36" s="1074"/>
      <c r="BK36" s="1074"/>
      <c r="BL36" s="1074"/>
      <c r="BM36" s="1074"/>
      <c r="BN36" s="1074"/>
      <c r="BO36" s="1074"/>
      <c r="BP36" s="1074"/>
      <c r="BQ36" s="1074"/>
      <c r="BR36" s="1074"/>
      <c r="BS36" s="1074"/>
      <c r="BT36" s="1074"/>
      <c r="BU36" s="1074"/>
      <c r="BV36" s="1074"/>
      <c r="BW36" s="1074"/>
      <c r="BX36" s="1074"/>
      <c r="BY36" s="1074"/>
      <c r="BZ36" s="1074"/>
      <c r="CA36" s="1074"/>
      <c r="CB36" s="1074"/>
      <c r="CC36" s="1074"/>
      <c r="CD36" s="1074"/>
      <c r="CE36" s="1074"/>
    </row>
    <row r="37" spans="1:83" ht="18.75">
      <c r="A37" s="1105"/>
      <c r="B37" s="1094">
        <v>3</v>
      </c>
      <c r="C37" s="1080"/>
      <c r="D37" s="1095" t="s">
        <v>49</v>
      </c>
      <c r="E37" s="1372" t="s">
        <v>690</v>
      </c>
      <c r="F37" s="1372"/>
      <c r="G37" s="1372"/>
      <c r="H37" s="1372"/>
      <c r="I37" s="1372"/>
      <c r="J37" s="1372"/>
      <c r="K37" s="1372"/>
      <c r="L37" s="1129"/>
      <c r="M37" s="1155"/>
    </row>
    <row r="38" spans="1:83" ht="33.75">
      <c r="A38" s="1105"/>
      <c r="C38" s="1080"/>
      <c r="D38" s="1153" t="s">
        <v>440</v>
      </c>
      <c r="E38" s="1108" t="s">
        <v>449</v>
      </c>
      <c r="F38" s="1108" t="s">
        <v>449</v>
      </c>
      <c r="G38" s="1378" t="s">
        <v>449</v>
      </c>
      <c r="H38" s="1379"/>
      <c r="I38" s="1108" t="s">
        <v>449</v>
      </c>
      <c r="J38" s="1108" t="s">
        <v>449</v>
      </c>
      <c r="K38" s="1037" t="s">
        <v>1704</v>
      </c>
      <c r="L38" s="1097" t="s">
        <v>691</v>
      </c>
      <c r="M38" s="1155"/>
    </row>
    <row r="39" spans="1:83" ht="18.75">
      <c r="A39" s="1105"/>
      <c r="B39" s="1094">
        <v>3</v>
      </c>
      <c r="C39" s="1080"/>
      <c r="D39" s="1095" t="s">
        <v>50</v>
      </c>
      <c r="E39" s="1372" t="s">
        <v>692</v>
      </c>
      <c r="F39" s="1372"/>
      <c r="G39" s="1372"/>
      <c r="H39" s="1372"/>
      <c r="I39" s="1372"/>
      <c r="J39" s="1372"/>
      <c r="K39" s="1372"/>
      <c r="L39" s="1129"/>
      <c r="M39" s="1155"/>
    </row>
    <row r="40" spans="1:83" ht="20.100000000000001" customHeight="1">
      <c r="A40" s="1105"/>
      <c r="C40" s="1373"/>
      <c r="D40" s="1367" t="s">
        <v>441</v>
      </c>
      <c r="E40" s="137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0" s="1371" t="str">
        <f>IF('Перечень тарифов'!J21="","наименование отсутствует","" &amp; 'Перечень тарифов'!J21 &amp; "")</f>
        <v>Тепловая энергия г.п. Белоярский</v>
      </c>
      <c r="G40" s="1108"/>
      <c r="H40" s="1165" t="s">
        <v>996</v>
      </c>
      <c r="I40" s="1165" t="s">
        <v>1690</v>
      </c>
      <c r="J40" s="1169">
        <v>300688.90999999997</v>
      </c>
      <c r="K40" s="1108" t="s">
        <v>449</v>
      </c>
      <c r="L40" s="1295" t="s">
        <v>711</v>
      </c>
      <c r="M40" s="1155"/>
    </row>
    <row r="41" spans="1:83" s="1071" customFormat="1" ht="20.100000000000001" customHeight="1">
      <c r="A41" s="1105"/>
      <c r="B41" s="1094"/>
      <c r="C41" s="1373"/>
      <c r="D41" s="1367"/>
      <c r="E41" s="1377"/>
      <c r="F41" s="1371"/>
      <c r="G41" s="1205" t="s">
        <v>1688</v>
      </c>
      <c r="H41" s="1166" t="s">
        <v>1691</v>
      </c>
      <c r="I41" s="1165" t="s">
        <v>1694</v>
      </c>
      <c r="J41" s="1169">
        <v>312997.51</v>
      </c>
      <c r="K41" s="1108" t="s">
        <v>449</v>
      </c>
      <c r="L41" s="1296"/>
      <c r="M41" s="1155"/>
      <c r="N41" s="1100"/>
      <c r="O41" s="1100"/>
    </row>
    <row r="42" spans="1:83" s="1071" customFormat="1" ht="20.100000000000001" customHeight="1">
      <c r="A42" s="1105"/>
      <c r="B42" s="1094"/>
      <c r="C42" s="1373"/>
      <c r="D42" s="1367"/>
      <c r="E42" s="1377"/>
      <c r="F42" s="1371"/>
      <c r="G42" s="1205" t="s">
        <v>1688</v>
      </c>
      <c r="H42" s="1166" t="s">
        <v>1695</v>
      </c>
      <c r="I42" s="1165" t="s">
        <v>997</v>
      </c>
      <c r="J42" s="1169">
        <v>495437.74</v>
      </c>
      <c r="K42" s="1108" t="s">
        <v>449</v>
      </c>
      <c r="L42" s="1296"/>
      <c r="M42" s="1155"/>
      <c r="N42" s="1100"/>
      <c r="O42" s="1100"/>
    </row>
    <row r="43" spans="1:83" ht="20.100000000000001" customHeight="1">
      <c r="A43" s="1105"/>
      <c r="C43" s="1373"/>
      <c r="D43" s="1367"/>
      <c r="E43" s="1377"/>
      <c r="F43" s="1371"/>
      <c r="G43" s="1157"/>
      <c r="H43" s="1152" t="s">
        <v>274</v>
      </c>
      <c r="I43" s="1144"/>
      <c r="J43" s="1144"/>
      <c r="K43" s="1145"/>
      <c r="L43" s="1296"/>
      <c r="M43" s="1155"/>
    </row>
    <row r="44" spans="1:83" s="1071" customFormat="1" ht="20.100000000000001" customHeight="1">
      <c r="A44" s="1105"/>
      <c r="B44" s="1094"/>
      <c r="C44" s="1080"/>
      <c r="D44" s="1367" t="s">
        <v>1668</v>
      </c>
      <c r="E44"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4" s="1371" t="str">
        <f>IF('Перечень тарифов'!J25="","наименование отсутствует","" &amp; 'Перечень тарифов'!J25 &amp; "")</f>
        <v>Тепловая энергия с.п. Полноват</v>
      </c>
      <c r="G44" s="1108"/>
      <c r="H44" s="1166" t="s">
        <v>996</v>
      </c>
      <c r="I44" s="1165" t="s">
        <v>1690</v>
      </c>
      <c r="J44" s="1169">
        <v>32455.14</v>
      </c>
      <c r="K44" s="1108" t="s">
        <v>449</v>
      </c>
      <c r="L44" s="1296"/>
      <c r="M44" s="1155"/>
      <c r="N44" s="1100"/>
      <c r="O44" s="1100"/>
    </row>
    <row r="45" spans="1:83" s="1071" customFormat="1" ht="20.100000000000001" customHeight="1">
      <c r="A45" s="1105"/>
      <c r="B45" s="1094"/>
      <c r="C45" s="1080"/>
      <c r="D45" s="1367"/>
      <c r="E45" s="1369"/>
      <c r="F45" s="1371"/>
      <c r="G45" s="1205" t="s">
        <v>1688</v>
      </c>
      <c r="H45" s="1166" t="s">
        <v>1691</v>
      </c>
      <c r="I45" s="1165" t="s">
        <v>1694</v>
      </c>
      <c r="J45" s="1169">
        <v>33489.230000000003</v>
      </c>
      <c r="K45" s="1108" t="s">
        <v>449</v>
      </c>
      <c r="L45" s="1296"/>
      <c r="M45" s="1155"/>
      <c r="N45" s="1100"/>
      <c r="O45" s="1100"/>
    </row>
    <row r="46" spans="1:83" s="1071" customFormat="1" ht="20.100000000000001" customHeight="1">
      <c r="A46" s="1105"/>
      <c r="B46" s="1094"/>
      <c r="C46" s="1080"/>
      <c r="D46" s="1367"/>
      <c r="E46" s="1369"/>
      <c r="F46" s="1371"/>
      <c r="G46" s="1205" t="s">
        <v>1688</v>
      </c>
      <c r="H46" s="1166" t="s">
        <v>1695</v>
      </c>
      <c r="I46" s="1165" t="s">
        <v>997</v>
      </c>
      <c r="J46" s="1169">
        <v>34546.550000000003</v>
      </c>
      <c r="K46" s="1108" t="s">
        <v>449</v>
      </c>
      <c r="L46" s="1296"/>
      <c r="M46" s="1155"/>
      <c r="N46" s="1100"/>
      <c r="O46" s="1100"/>
    </row>
    <row r="47" spans="1:83" s="1071" customFormat="1" ht="20.100000000000001" customHeight="1">
      <c r="A47" s="1105"/>
      <c r="B47" s="1094"/>
      <c r="C47" s="1080"/>
      <c r="D47" s="1367"/>
      <c r="E47" s="1370"/>
      <c r="F47" s="1371"/>
      <c r="G47" s="1086"/>
      <c r="H47" s="1152" t="s">
        <v>274</v>
      </c>
      <c r="I47" s="1147"/>
      <c r="J47" s="1147"/>
      <c r="K47" s="1145"/>
      <c r="L47" s="1296"/>
      <c r="M47" s="1155"/>
      <c r="N47" s="1100"/>
      <c r="O47" s="1100"/>
    </row>
    <row r="48" spans="1:83" s="1071" customFormat="1" ht="20.100000000000001" customHeight="1">
      <c r="A48" s="1105"/>
      <c r="B48" s="1094"/>
      <c r="C48" s="1080"/>
      <c r="D48" s="1367" t="s">
        <v>1673</v>
      </c>
      <c r="E48"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8" s="1371" t="str">
        <f>IF('Перечень тарифов'!J29="","наименование отсутствует","" &amp; 'Перечень тарифов'!J29 &amp; "")</f>
        <v>Тепловая энергия с.п. Казым</v>
      </c>
      <c r="G48" s="1108"/>
      <c r="H48" s="1166" t="s">
        <v>996</v>
      </c>
      <c r="I48" s="1165" t="s">
        <v>1690</v>
      </c>
      <c r="J48" s="1169">
        <v>36537</v>
      </c>
      <c r="K48" s="1108" t="s">
        <v>449</v>
      </c>
      <c r="L48" s="1296"/>
      <c r="M48" s="1155"/>
      <c r="N48" s="1100"/>
      <c r="O48" s="1100"/>
    </row>
    <row r="49" spans="1:15" s="1071" customFormat="1" ht="20.100000000000001" customHeight="1">
      <c r="A49" s="1105"/>
      <c r="B49" s="1094"/>
      <c r="C49" s="1080"/>
      <c r="D49" s="1367"/>
      <c r="E49" s="1369"/>
      <c r="F49" s="1371"/>
      <c r="G49" s="1197" t="s">
        <v>1688</v>
      </c>
      <c r="H49" s="1166" t="s">
        <v>1691</v>
      </c>
      <c r="I49" s="1165" t="s">
        <v>1694</v>
      </c>
      <c r="J49" s="1169">
        <v>37892.57</v>
      </c>
      <c r="K49" s="1108" t="s">
        <v>449</v>
      </c>
      <c r="L49" s="1296"/>
      <c r="M49" s="1155"/>
      <c r="N49" s="1100"/>
      <c r="O49" s="1100"/>
    </row>
    <row r="50" spans="1:15" s="1071" customFormat="1" ht="20.100000000000001" customHeight="1">
      <c r="A50" s="1105"/>
      <c r="B50" s="1094"/>
      <c r="C50" s="1080"/>
      <c r="D50" s="1367"/>
      <c r="E50" s="1369"/>
      <c r="F50" s="1371"/>
      <c r="G50" s="1197" t="s">
        <v>1688</v>
      </c>
      <c r="H50" s="1166" t="s">
        <v>1695</v>
      </c>
      <c r="I50" s="1165" t="s">
        <v>997</v>
      </c>
      <c r="J50" s="1169">
        <v>39460.99</v>
      </c>
      <c r="K50" s="1108" t="s">
        <v>449</v>
      </c>
      <c r="L50" s="1296"/>
      <c r="M50" s="1155"/>
      <c r="N50" s="1100"/>
      <c r="O50" s="1100"/>
    </row>
    <row r="51" spans="1:15" s="1071" customFormat="1" ht="20.100000000000001" customHeight="1">
      <c r="A51" s="1105"/>
      <c r="B51" s="1094"/>
      <c r="C51" s="1080"/>
      <c r="D51" s="1367"/>
      <c r="E51" s="1370"/>
      <c r="F51" s="1371"/>
      <c r="G51" s="1086"/>
      <c r="H51" s="1152" t="s">
        <v>274</v>
      </c>
      <c r="I51" s="1147"/>
      <c r="J51" s="1147"/>
      <c r="K51" s="1145"/>
      <c r="L51" s="1296"/>
      <c r="M51" s="1155"/>
      <c r="N51" s="1100"/>
      <c r="O51" s="1100"/>
    </row>
    <row r="52" spans="1:15" s="1071" customFormat="1" ht="20.100000000000001" customHeight="1">
      <c r="A52" s="1105"/>
      <c r="B52" s="1094"/>
      <c r="C52" s="1080"/>
      <c r="D52" s="1367" t="s">
        <v>1678</v>
      </c>
      <c r="E52"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52" s="1371" t="str">
        <f>IF('Перечень тарифов'!J33="","наименование отсутствует","" &amp; 'Перечень тарифов'!J33 &amp; "")</f>
        <v>Тепловая энергия с. Ванзеват</v>
      </c>
      <c r="G52" s="1108"/>
      <c r="H52" s="1166" t="s">
        <v>996</v>
      </c>
      <c r="I52" s="1165" t="s">
        <v>1690</v>
      </c>
      <c r="J52" s="1169">
        <v>25760.39</v>
      </c>
      <c r="K52" s="1108" t="s">
        <v>449</v>
      </c>
      <c r="L52" s="1296"/>
      <c r="M52" s="1155"/>
      <c r="N52" s="1100"/>
      <c r="O52" s="1100"/>
    </row>
    <row r="53" spans="1:15" s="1071" customFormat="1" ht="20.100000000000001" customHeight="1">
      <c r="A53" s="1105"/>
      <c r="B53" s="1094"/>
      <c r="C53" s="1080"/>
      <c r="D53" s="1367"/>
      <c r="E53" s="1369"/>
      <c r="F53" s="1371"/>
      <c r="G53" s="1205" t="s">
        <v>1688</v>
      </c>
      <c r="H53" s="1166" t="s">
        <v>1691</v>
      </c>
      <c r="I53" s="1165" t="s">
        <v>1694</v>
      </c>
      <c r="J53" s="1169">
        <v>25149.03</v>
      </c>
      <c r="K53" s="1108" t="s">
        <v>449</v>
      </c>
      <c r="L53" s="1296"/>
      <c r="M53" s="1155"/>
      <c r="N53" s="1100"/>
      <c r="O53" s="1100"/>
    </row>
    <row r="54" spans="1:15" s="1071" customFormat="1" ht="20.100000000000001" customHeight="1">
      <c r="A54" s="1105"/>
      <c r="B54" s="1094"/>
      <c r="C54" s="1080"/>
      <c r="D54" s="1367"/>
      <c r="E54" s="1369"/>
      <c r="F54" s="1371"/>
      <c r="G54" s="1205" t="s">
        <v>1688</v>
      </c>
      <c r="H54" s="1166" t="s">
        <v>1695</v>
      </c>
      <c r="I54" s="1165" t="s">
        <v>997</v>
      </c>
      <c r="J54" s="1169">
        <v>25889.34</v>
      </c>
      <c r="K54" s="1108" t="s">
        <v>449</v>
      </c>
      <c r="L54" s="1296"/>
      <c r="M54" s="1155"/>
      <c r="N54" s="1100"/>
      <c r="O54" s="1100"/>
    </row>
    <row r="55" spans="1:15" s="1071" customFormat="1" ht="20.100000000000001" customHeight="1">
      <c r="A55" s="1105"/>
      <c r="B55" s="1094"/>
      <c r="C55" s="1080"/>
      <c r="D55" s="1367"/>
      <c r="E55" s="1370"/>
      <c r="F55" s="1371"/>
      <c r="G55" s="1086"/>
      <c r="H55" s="1152" t="s">
        <v>274</v>
      </c>
      <c r="I55" s="1147"/>
      <c r="J55" s="1147"/>
      <c r="K55" s="1145"/>
      <c r="L55" s="1296"/>
      <c r="M55" s="1155"/>
      <c r="N55" s="1100"/>
      <c r="O55" s="1100"/>
    </row>
    <row r="56" spans="1:15" s="1071" customFormat="1" ht="20.100000000000001" customHeight="1">
      <c r="A56" s="1105"/>
      <c r="B56" s="1094"/>
      <c r="C56" s="1080"/>
      <c r="D56" s="1367" t="s">
        <v>1683</v>
      </c>
      <c r="E56"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56" s="1371" t="str">
        <f>IF('Перечень тарифов'!J37="","наименование отсутствует","" &amp; 'Перечень тарифов'!J37 &amp; "")</f>
        <v>Тепловая энергия с.п. Верхнеказымский</v>
      </c>
      <c r="G56" s="1108"/>
      <c r="H56" s="1166" t="s">
        <v>996</v>
      </c>
      <c r="I56" s="1165" t="s">
        <v>1690</v>
      </c>
      <c r="J56" s="1169">
        <v>13805.45</v>
      </c>
      <c r="K56" s="1108" t="s">
        <v>449</v>
      </c>
      <c r="L56" s="1296"/>
      <c r="M56" s="1155"/>
      <c r="N56" s="1100"/>
      <c r="O56" s="1100"/>
    </row>
    <row r="57" spans="1:15" s="1071" customFormat="1" ht="20.100000000000001" customHeight="1">
      <c r="A57" s="1105"/>
      <c r="B57" s="1094"/>
      <c r="C57" s="1080"/>
      <c r="D57" s="1367"/>
      <c r="E57" s="1369"/>
      <c r="F57" s="1371"/>
      <c r="G57" s="1205" t="s">
        <v>1688</v>
      </c>
      <c r="H57" s="1166" t="s">
        <v>1691</v>
      </c>
      <c r="I57" s="1165" t="s">
        <v>1694</v>
      </c>
      <c r="J57" s="1169">
        <v>14369.21</v>
      </c>
      <c r="K57" s="1108" t="s">
        <v>449</v>
      </c>
      <c r="L57" s="1296"/>
      <c r="M57" s="1155"/>
      <c r="N57" s="1100"/>
      <c r="O57" s="1100"/>
    </row>
    <row r="58" spans="1:15" s="1071" customFormat="1" ht="18.95" customHeight="1">
      <c r="A58" s="1105"/>
      <c r="B58" s="1094"/>
      <c r="C58" s="1080"/>
      <c r="D58" s="1367"/>
      <c r="E58" s="1369"/>
      <c r="F58" s="1371"/>
      <c r="G58" s="1205" t="s">
        <v>1688</v>
      </c>
      <c r="H58" s="1166" t="s">
        <v>1695</v>
      </c>
      <c r="I58" s="1165" t="s">
        <v>997</v>
      </c>
      <c r="J58" s="1169">
        <v>14964.21</v>
      </c>
      <c r="K58" s="1108" t="s">
        <v>449</v>
      </c>
      <c r="L58" s="1296"/>
      <c r="M58" s="1155"/>
      <c r="N58" s="1100"/>
      <c r="O58" s="1100"/>
    </row>
    <row r="59" spans="1:15" s="1071" customFormat="1" ht="15" customHeight="1">
      <c r="A59" s="1105"/>
      <c r="B59" s="1094"/>
      <c r="C59" s="1080"/>
      <c r="D59" s="1367"/>
      <c r="E59" s="1370"/>
      <c r="F59" s="1371"/>
      <c r="G59" s="1086"/>
      <c r="H59" s="1152" t="s">
        <v>274</v>
      </c>
      <c r="I59" s="1147"/>
      <c r="J59" s="1147"/>
      <c r="K59" s="1145"/>
      <c r="L59" s="1297"/>
      <c r="M59" s="1155"/>
      <c r="N59" s="1100"/>
      <c r="O59" s="1100"/>
    </row>
    <row r="60" spans="1:15" ht="18.75">
      <c r="A60" s="1105"/>
      <c r="C60" s="1080"/>
      <c r="D60" s="1095" t="s">
        <v>67</v>
      </c>
      <c r="E60" s="1372" t="s">
        <v>765</v>
      </c>
      <c r="F60" s="1372"/>
      <c r="G60" s="1372"/>
      <c r="H60" s="1372"/>
      <c r="I60" s="1372"/>
      <c r="J60" s="1372"/>
      <c r="K60" s="1372"/>
      <c r="L60" s="1129"/>
      <c r="M60" s="1155"/>
    </row>
    <row r="61" spans="1:15" ht="20.100000000000001" customHeight="1">
      <c r="A61" s="1105"/>
      <c r="C61" s="1373"/>
      <c r="D61" s="1374" t="s">
        <v>442</v>
      </c>
      <c r="E61" s="137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61" s="1371" t="str">
        <f>IF('Перечень тарифов'!J21="","наименование отсутствует","" &amp; 'Перечень тарифов'!J21 &amp; "")</f>
        <v>Тепловая энергия г.п. Белоярский</v>
      </c>
      <c r="G61" s="1108"/>
      <c r="H61" s="1166" t="s">
        <v>996</v>
      </c>
      <c r="I61" s="1165" t="s">
        <v>1690</v>
      </c>
      <c r="J61" s="1169">
        <v>158.21600000000001</v>
      </c>
      <c r="K61" s="1108" t="s">
        <v>449</v>
      </c>
      <c r="L61" s="1295" t="s">
        <v>766</v>
      </c>
      <c r="M61" s="1155"/>
    </row>
    <row r="62" spans="1:15" s="1071" customFormat="1" ht="20.100000000000001" customHeight="1">
      <c r="A62" s="1105"/>
      <c r="B62" s="1094"/>
      <c r="C62" s="1373"/>
      <c r="D62" s="1375"/>
      <c r="E62" s="1377"/>
      <c r="F62" s="1371"/>
      <c r="G62" s="1205" t="s">
        <v>1688</v>
      </c>
      <c r="H62" s="1166" t="s">
        <v>1691</v>
      </c>
      <c r="I62" s="1165" t="s">
        <v>1694</v>
      </c>
      <c r="J62" s="1169">
        <v>158.21600000000001</v>
      </c>
      <c r="K62" s="1108" t="s">
        <v>449</v>
      </c>
      <c r="L62" s="1296"/>
      <c r="M62" s="1155"/>
      <c r="N62" s="1100"/>
      <c r="O62" s="1100"/>
    </row>
    <row r="63" spans="1:15" s="1071" customFormat="1" ht="20.100000000000001" customHeight="1">
      <c r="A63" s="1105"/>
      <c r="B63" s="1094"/>
      <c r="C63" s="1373"/>
      <c r="D63" s="1375"/>
      <c r="E63" s="1377"/>
      <c r="F63" s="1371"/>
      <c r="G63" s="1205" t="s">
        <v>1688</v>
      </c>
      <c r="H63" s="1166" t="s">
        <v>1695</v>
      </c>
      <c r="I63" s="1165" t="s">
        <v>997</v>
      </c>
      <c r="J63" s="1169">
        <v>158.21600000000001</v>
      </c>
      <c r="K63" s="1108" t="s">
        <v>449</v>
      </c>
      <c r="L63" s="1296"/>
      <c r="M63" s="1155"/>
      <c r="N63" s="1100"/>
      <c r="O63" s="1100"/>
    </row>
    <row r="64" spans="1:15" ht="20.100000000000001" customHeight="1">
      <c r="A64" s="1105"/>
      <c r="C64" s="1373"/>
      <c r="D64" s="1376"/>
      <c r="E64" s="1377"/>
      <c r="F64" s="1371"/>
      <c r="G64" s="1157"/>
      <c r="H64" s="1152" t="s">
        <v>274</v>
      </c>
      <c r="I64" s="1144"/>
      <c r="J64" s="1144"/>
      <c r="K64" s="1145"/>
      <c r="L64" s="1296"/>
      <c r="M64" s="1155"/>
    </row>
    <row r="65" spans="1:15" s="1071" customFormat="1" ht="20.100000000000001" customHeight="1">
      <c r="A65" s="1105"/>
      <c r="B65" s="1094"/>
      <c r="C65" s="1080"/>
      <c r="D65" s="1367" t="s">
        <v>1669</v>
      </c>
      <c r="E65"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65" s="1371" t="str">
        <f>IF('Перечень тарифов'!J25="","наименование отсутствует","" &amp; 'Перечень тарифов'!J25 &amp; "")</f>
        <v>Тепловая энергия с.п. Полноват</v>
      </c>
      <c r="G65" s="1108"/>
      <c r="H65" s="1166" t="s">
        <v>996</v>
      </c>
      <c r="I65" s="1165" t="s">
        <v>1690</v>
      </c>
      <c r="J65" s="1169">
        <v>5.1120000000000001</v>
      </c>
      <c r="K65" s="1108" t="s">
        <v>449</v>
      </c>
      <c r="L65" s="1296"/>
      <c r="M65" s="1155"/>
      <c r="N65" s="1100"/>
      <c r="O65" s="1100"/>
    </row>
    <row r="66" spans="1:15" s="1071" customFormat="1" ht="20.100000000000001" customHeight="1">
      <c r="A66" s="1105"/>
      <c r="B66" s="1094"/>
      <c r="C66" s="1080"/>
      <c r="D66" s="1367"/>
      <c r="E66" s="1369"/>
      <c r="F66" s="1371"/>
      <c r="G66" s="1205" t="s">
        <v>1688</v>
      </c>
      <c r="H66" s="1166" t="s">
        <v>1691</v>
      </c>
      <c r="I66" s="1165" t="s">
        <v>1694</v>
      </c>
      <c r="J66" s="1169">
        <v>5.1120000000000001</v>
      </c>
      <c r="K66" s="1108" t="s">
        <v>449</v>
      </c>
      <c r="L66" s="1296"/>
      <c r="M66" s="1155"/>
      <c r="N66" s="1100"/>
      <c r="O66" s="1100"/>
    </row>
    <row r="67" spans="1:15" s="1071" customFormat="1" ht="20.100000000000001" customHeight="1">
      <c r="A67" s="1105"/>
      <c r="B67" s="1094"/>
      <c r="C67" s="1080"/>
      <c r="D67" s="1367"/>
      <c r="E67" s="1369"/>
      <c r="F67" s="1371"/>
      <c r="G67" s="1205" t="s">
        <v>1688</v>
      </c>
      <c r="H67" s="1166" t="s">
        <v>1695</v>
      </c>
      <c r="I67" s="1165" t="s">
        <v>997</v>
      </c>
      <c r="J67" s="1169">
        <v>5.1120000000000001</v>
      </c>
      <c r="K67" s="1108" t="s">
        <v>449</v>
      </c>
      <c r="L67" s="1296"/>
      <c r="M67" s="1155"/>
      <c r="N67" s="1100"/>
      <c r="O67" s="1100"/>
    </row>
    <row r="68" spans="1:15" s="1071" customFormat="1" ht="20.100000000000001" customHeight="1">
      <c r="A68" s="1105"/>
      <c r="B68" s="1094"/>
      <c r="C68" s="1080"/>
      <c r="D68" s="1367"/>
      <c r="E68" s="1370"/>
      <c r="F68" s="1371"/>
      <c r="G68" s="1086"/>
      <c r="H68" s="1152" t="s">
        <v>274</v>
      </c>
      <c r="I68" s="1147"/>
      <c r="J68" s="1147"/>
      <c r="K68" s="1145"/>
      <c r="L68" s="1296"/>
      <c r="M68" s="1155"/>
      <c r="N68" s="1100"/>
      <c r="O68" s="1100"/>
    </row>
    <row r="69" spans="1:15" s="1071" customFormat="1" ht="20.100000000000001" customHeight="1">
      <c r="A69" s="1105"/>
      <c r="B69" s="1094"/>
      <c r="C69" s="1080"/>
      <c r="D69" s="1367" t="s">
        <v>1674</v>
      </c>
      <c r="E69"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69" s="1371" t="str">
        <f>IF('Перечень тарифов'!J29="","наименование отсутствует","" &amp; 'Перечень тарифов'!J29 &amp; "")</f>
        <v>Тепловая энергия с.п. Казым</v>
      </c>
      <c r="G69" s="1108"/>
      <c r="H69" s="1166" t="s">
        <v>996</v>
      </c>
      <c r="I69" s="1165" t="s">
        <v>1690</v>
      </c>
      <c r="J69" s="1169">
        <v>5.27</v>
      </c>
      <c r="K69" s="1108" t="s">
        <v>449</v>
      </c>
      <c r="L69" s="1296"/>
      <c r="M69" s="1155"/>
      <c r="N69" s="1100"/>
      <c r="O69" s="1100"/>
    </row>
    <row r="70" spans="1:15" s="1071" customFormat="1" ht="20.100000000000001" customHeight="1">
      <c r="A70" s="1105"/>
      <c r="B70" s="1094"/>
      <c r="C70" s="1080"/>
      <c r="D70" s="1367"/>
      <c r="E70" s="1369"/>
      <c r="F70" s="1371"/>
      <c r="G70" s="1205" t="s">
        <v>1688</v>
      </c>
      <c r="H70" s="1166" t="s">
        <v>1691</v>
      </c>
      <c r="I70" s="1165" t="s">
        <v>1694</v>
      </c>
      <c r="J70" s="1169">
        <v>5.27</v>
      </c>
      <c r="K70" s="1108" t="s">
        <v>449</v>
      </c>
      <c r="L70" s="1296"/>
      <c r="M70" s="1155"/>
      <c r="N70" s="1100"/>
      <c r="O70" s="1100"/>
    </row>
    <row r="71" spans="1:15" s="1071" customFormat="1" ht="20.100000000000001" customHeight="1">
      <c r="A71" s="1105"/>
      <c r="B71" s="1094"/>
      <c r="C71" s="1080"/>
      <c r="D71" s="1367"/>
      <c r="E71" s="1369"/>
      <c r="F71" s="1371"/>
      <c r="G71" s="1205" t="s">
        <v>1688</v>
      </c>
      <c r="H71" s="1166" t="s">
        <v>1695</v>
      </c>
      <c r="I71" s="1165" t="s">
        <v>997</v>
      </c>
      <c r="J71" s="1169">
        <v>5.27</v>
      </c>
      <c r="K71" s="1108" t="s">
        <v>449</v>
      </c>
      <c r="L71" s="1296"/>
      <c r="M71" s="1155"/>
      <c r="N71" s="1100"/>
      <c r="O71" s="1100"/>
    </row>
    <row r="72" spans="1:15" s="1071" customFormat="1" ht="20.100000000000001" customHeight="1">
      <c r="A72" s="1105"/>
      <c r="B72" s="1094"/>
      <c r="C72" s="1080"/>
      <c r="D72" s="1367"/>
      <c r="E72" s="1370"/>
      <c r="F72" s="1371"/>
      <c r="G72" s="1086"/>
      <c r="H72" s="1152" t="s">
        <v>274</v>
      </c>
      <c r="I72" s="1147"/>
      <c r="J72" s="1147"/>
      <c r="K72" s="1145"/>
      <c r="L72" s="1296"/>
      <c r="M72" s="1155"/>
      <c r="N72" s="1100"/>
      <c r="O72" s="1100"/>
    </row>
    <row r="73" spans="1:15" s="1071" customFormat="1" ht="20.100000000000001" customHeight="1">
      <c r="A73" s="1105"/>
      <c r="B73" s="1094"/>
      <c r="C73" s="1080"/>
      <c r="D73" s="1367" t="s">
        <v>1679</v>
      </c>
      <c r="E73"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73" s="1371" t="str">
        <f>IF('Перечень тарифов'!J33="","наименование отсутствует","" &amp; 'Перечень тарифов'!J33 &amp; "")</f>
        <v>Тепловая энергия с. Ванзеват</v>
      </c>
      <c r="G73" s="1108"/>
      <c r="H73" s="1166" t="s">
        <v>996</v>
      </c>
      <c r="I73" s="1165" t="s">
        <v>1690</v>
      </c>
      <c r="J73" s="1169">
        <v>0.91</v>
      </c>
      <c r="K73" s="1108" t="s">
        <v>449</v>
      </c>
      <c r="L73" s="1296"/>
      <c r="M73" s="1155"/>
      <c r="N73" s="1100"/>
      <c r="O73" s="1100"/>
    </row>
    <row r="74" spans="1:15" s="1071" customFormat="1" ht="20.100000000000001" customHeight="1">
      <c r="A74" s="1105"/>
      <c r="B74" s="1094"/>
      <c r="C74" s="1080"/>
      <c r="D74" s="1367"/>
      <c r="E74" s="1369"/>
      <c r="F74" s="1371"/>
      <c r="G74" s="1205" t="s">
        <v>1688</v>
      </c>
      <c r="H74" s="1166" t="s">
        <v>1691</v>
      </c>
      <c r="I74" s="1165" t="s">
        <v>1694</v>
      </c>
      <c r="J74" s="1169">
        <v>0.91</v>
      </c>
      <c r="K74" s="1108" t="s">
        <v>449</v>
      </c>
      <c r="L74" s="1296"/>
      <c r="M74" s="1155"/>
      <c r="N74" s="1100"/>
      <c r="O74" s="1100"/>
    </row>
    <row r="75" spans="1:15" s="1071" customFormat="1" ht="20.100000000000001" customHeight="1">
      <c r="A75" s="1105"/>
      <c r="B75" s="1094"/>
      <c r="C75" s="1080"/>
      <c r="D75" s="1367"/>
      <c r="E75" s="1369"/>
      <c r="F75" s="1371"/>
      <c r="G75" s="1205" t="s">
        <v>1688</v>
      </c>
      <c r="H75" s="1166" t="s">
        <v>1695</v>
      </c>
      <c r="I75" s="1165" t="s">
        <v>997</v>
      </c>
      <c r="J75" s="1169">
        <v>0.91</v>
      </c>
      <c r="K75" s="1108" t="s">
        <v>449</v>
      </c>
      <c r="L75" s="1296"/>
      <c r="M75" s="1155"/>
      <c r="N75" s="1100"/>
      <c r="O75" s="1100"/>
    </row>
    <row r="76" spans="1:15" s="1071" customFormat="1" ht="20.100000000000001" customHeight="1">
      <c r="A76" s="1105"/>
      <c r="B76" s="1094"/>
      <c r="C76" s="1080"/>
      <c r="D76" s="1367"/>
      <c r="E76" s="1370"/>
      <c r="F76" s="1371"/>
      <c r="G76" s="1086"/>
      <c r="H76" s="1152" t="s">
        <v>274</v>
      </c>
      <c r="I76" s="1147"/>
      <c r="J76" s="1147"/>
      <c r="K76" s="1145"/>
      <c r="L76" s="1296"/>
      <c r="M76" s="1155"/>
      <c r="N76" s="1100"/>
      <c r="O76" s="1100"/>
    </row>
    <row r="77" spans="1:15" s="1071" customFormat="1" ht="20.100000000000001" customHeight="1">
      <c r="A77" s="1105"/>
      <c r="B77" s="1094"/>
      <c r="C77" s="1080"/>
      <c r="D77" s="1367" t="s">
        <v>1684</v>
      </c>
      <c r="E77"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77" s="1371" t="str">
        <f>IF('Перечень тарифов'!J37="","наименование отсутствует","" &amp; 'Перечень тарифов'!J37 &amp; "")</f>
        <v>Тепловая энергия с.п. Верхнеказымский</v>
      </c>
      <c r="G77" s="1108"/>
      <c r="H77" s="1166" t="s">
        <v>996</v>
      </c>
      <c r="I77" s="1165" t="s">
        <v>1690</v>
      </c>
      <c r="J77" s="1169">
        <v>2.23</v>
      </c>
      <c r="K77" s="1108" t="s">
        <v>449</v>
      </c>
      <c r="L77" s="1296"/>
      <c r="M77" s="1155"/>
      <c r="N77" s="1100"/>
      <c r="O77" s="1100"/>
    </row>
    <row r="78" spans="1:15" s="1071" customFormat="1" ht="20.100000000000001" customHeight="1">
      <c r="A78" s="1105"/>
      <c r="B78" s="1094"/>
      <c r="C78" s="1080"/>
      <c r="D78" s="1367"/>
      <c r="E78" s="1369"/>
      <c r="F78" s="1371"/>
      <c r="G78" s="1205" t="s">
        <v>1688</v>
      </c>
      <c r="H78" s="1166" t="s">
        <v>1691</v>
      </c>
      <c r="I78" s="1165" t="s">
        <v>1694</v>
      </c>
      <c r="J78" s="1169">
        <v>2.23</v>
      </c>
      <c r="K78" s="1108" t="s">
        <v>449</v>
      </c>
      <c r="L78" s="1296"/>
      <c r="M78" s="1155"/>
      <c r="N78" s="1100"/>
      <c r="O78" s="1100"/>
    </row>
    <row r="79" spans="1:15" s="1071" customFormat="1" ht="18.95" customHeight="1">
      <c r="A79" s="1105"/>
      <c r="B79" s="1094"/>
      <c r="C79" s="1080"/>
      <c r="D79" s="1367"/>
      <c r="E79" s="1369"/>
      <c r="F79" s="1371"/>
      <c r="G79" s="1205" t="s">
        <v>1688</v>
      </c>
      <c r="H79" s="1166" t="s">
        <v>1695</v>
      </c>
      <c r="I79" s="1165" t="s">
        <v>997</v>
      </c>
      <c r="J79" s="1169">
        <v>2.23</v>
      </c>
      <c r="K79" s="1108" t="s">
        <v>449</v>
      </c>
      <c r="L79" s="1296"/>
      <c r="M79" s="1155"/>
      <c r="N79" s="1100"/>
      <c r="O79" s="1100"/>
    </row>
    <row r="80" spans="1:15" s="1071" customFormat="1" ht="15" customHeight="1">
      <c r="A80" s="1105"/>
      <c r="B80" s="1094"/>
      <c r="C80" s="1080"/>
      <c r="D80" s="1367"/>
      <c r="E80" s="1370"/>
      <c r="F80" s="1371"/>
      <c r="G80" s="1086"/>
      <c r="H80" s="1152" t="s">
        <v>274</v>
      </c>
      <c r="I80" s="1147"/>
      <c r="J80" s="1147"/>
      <c r="K80" s="1145"/>
      <c r="L80" s="1297"/>
      <c r="M80" s="1155"/>
      <c r="N80" s="1100"/>
      <c r="O80" s="1100"/>
    </row>
    <row r="81" spans="1:15" ht="26.1" customHeight="1">
      <c r="A81" s="1105"/>
      <c r="C81" s="1080"/>
      <c r="D81" s="1095" t="s">
        <v>68</v>
      </c>
      <c r="E81" s="1372" t="s">
        <v>713</v>
      </c>
      <c r="F81" s="1372"/>
      <c r="G81" s="1372"/>
      <c r="H81" s="1372"/>
      <c r="I81" s="1372"/>
      <c r="J81" s="1372"/>
      <c r="K81" s="1372"/>
      <c r="L81" s="1129"/>
      <c r="M81" s="1155"/>
    </row>
    <row r="82" spans="1:15" ht="20.100000000000001" customHeight="1">
      <c r="A82" s="1105"/>
      <c r="C82" s="1373"/>
      <c r="D82" s="1374" t="s">
        <v>443</v>
      </c>
      <c r="E82" s="137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82" s="1371" t="str">
        <f>IF('Перечень тарифов'!J21="","наименование отсутствует","" &amp; 'Перечень тарифов'!J21 &amp; "")</f>
        <v>Тепловая энергия г.п. Белоярский</v>
      </c>
      <c r="G82" s="1108"/>
      <c r="H82" s="1166" t="s">
        <v>996</v>
      </c>
      <c r="I82" s="1165" t="s">
        <v>1690</v>
      </c>
      <c r="J82" s="1169">
        <v>0</v>
      </c>
      <c r="K82" s="1108" t="s">
        <v>449</v>
      </c>
      <c r="L82" s="1295" t="s">
        <v>714</v>
      </c>
      <c r="M82" s="1155"/>
      <c r="O82" s="1100" t="s">
        <v>552</v>
      </c>
    </row>
    <row r="83" spans="1:15" s="1071" customFormat="1" ht="20.100000000000001" customHeight="1">
      <c r="A83" s="1105"/>
      <c r="B83" s="1094"/>
      <c r="C83" s="1373"/>
      <c r="D83" s="1375"/>
      <c r="E83" s="1377"/>
      <c r="F83" s="1371"/>
      <c r="G83" s="1205" t="s">
        <v>1688</v>
      </c>
      <c r="H83" s="1166" t="s">
        <v>1691</v>
      </c>
      <c r="I83" s="1165" t="s">
        <v>1694</v>
      </c>
      <c r="J83" s="1169">
        <v>0</v>
      </c>
      <c r="K83" s="1108" t="s">
        <v>449</v>
      </c>
      <c r="L83" s="1296"/>
      <c r="M83" s="1155"/>
      <c r="N83" s="1100"/>
      <c r="O83" s="1100"/>
    </row>
    <row r="84" spans="1:15" s="1071" customFormat="1" ht="20.100000000000001" customHeight="1">
      <c r="A84" s="1105"/>
      <c r="B84" s="1094"/>
      <c r="C84" s="1373"/>
      <c r="D84" s="1375"/>
      <c r="E84" s="1377"/>
      <c r="F84" s="1371"/>
      <c r="G84" s="1205" t="s">
        <v>1688</v>
      </c>
      <c r="H84" s="1166" t="s">
        <v>1695</v>
      </c>
      <c r="I84" s="1165" t="s">
        <v>997</v>
      </c>
      <c r="J84" s="1169">
        <v>0</v>
      </c>
      <c r="K84" s="1108" t="s">
        <v>449</v>
      </c>
      <c r="L84" s="1296"/>
      <c r="M84" s="1155"/>
      <c r="N84" s="1100"/>
      <c r="O84" s="1100"/>
    </row>
    <row r="85" spans="1:15" ht="20.100000000000001" customHeight="1">
      <c r="A85" s="1105"/>
      <c r="C85" s="1373"/>
      <c r="D85" s="1376"/>
      <c r="E85" s="1377"/>
      <c r="F85" s="1371"/>
      <c r="G85" s="1157"/>
      <c r="H85" s="1152" t="s">
        <v>274</v>
      </c>
      <c r="I85" s="1144"/>
      <c r="J85" s="1144"/>
      <c r="K85" s="1145"/>
      <c r="L85" s="1296"/>
      <c r="M85" s="1155"/>
    </row>
    <row r="86" spans="1:15" s="1071" customFormat="1" ht="20.100000000000001" customHeight="1">
      <c r="A86" s="1105"/>
      <c r="B86" s="1094"/>
      <c r="C86" s="1080"/>
      <c r="D86" s="1367" t="s">
        <v>1670</v>
      </c>
      <c r="E86"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86" s="1371" t="str">
        <f>IF('Перечень тарифов'!J25="","наименование отсутствует","" &amp; 'Перечень тарифов'!J25 &amp; "")</f>
        <v>Тепловая энергия с.п. Полноват</v>
      </c>
      <c r="G86" s="1108"/>
      <c r="H86" s="1166" t="s">
        <v>996</v>
      </c>
      <c r="I86" s="1165" t="s">
        <v>1690</v>
      </c>
      <c r="J86" s="1169">
        <v>0</v>
      </c>
      <c r="K86" s="1108" t="s">
        <v>449</v>
      </c>
      <c r="L86" s="1296"/>
      <c r="M86" s="1155"/>
      <c r="N86" s="1100"/>
      <c r="O86" s="1100"/>
    </row>
    <row r="87" spans="1:15" s="1071" customFormat="1" ht="20.100000000000001" customHeight="1">
      <c r="A87" s="1105"/>
      <c r="B87" s="1094"/>
      <c r="C87" s="1080"/>
      <c r="D87" s="1367"/>
      <c r="E87" s="1369"/>
      <c r="F87" s="1371"/>
      <c r="G87" s="1205" t="s">
        <v>1688</v>
      </c>
      <c r="H87" s="1166" t="s">
        <v>1691</v>
      </c>
      <c r="I87" s="1165" t="s">
        <v>1694</v>
      </c>
      <c r="J87" s="1169">
        <v>0</v>
      </c>
      <c r="K87" s="1108" t="s">
        <v>449</v>
      </c>
      <c r="L87" s="1296"/>
      <c r="M87" s="1155"/>
      <c r="N87" s="1100"/>
      <c r="O87" s="1100"/>
    </row>
    <row r="88" spans="1:15" s="1071" customFormat="1" ht="20.100000000000001" customHeight="1">
      <c r="A88" s="1105"/>
      <c r="B88" s="1094"/>
      <c r="C88" s="1080"/>
      <c r="D88" s="1367"/>
      <c r="E88" s="1369"/>
      <c r="F88" s="1371"/>
      <c r="G88" s="1205" t="s">
        <v>1688</v>
      </c>
      <c r="H88" s="1166" t="s">
        <v>1695</v>
      </c>
      <c r="I88" s="1165" t="s">
        <v>997</v>
      </c>
      <c r="J88" s="1169">
        <v>0</v>
      </c>
      <c r="K88" s="1108" t="s">
        <v>449</v>
      </c>
      <c r="L88" s="1296"/>
      <c r="M88" s="1155"/>
      <c r="N88" s="1100"/>
      <c r="O88" s="1100"/>
    </row>
    <row r="89" spans="1:15" s="1071" customFormat="1" ht="20.100000000000001" customHeight="1">
      <c r="A89" s="1105"/>
      <c r="B89" s="1094"/>
      <c r="C89" s="1080"/>
      <c r="D89" s="1367"/>
      <c r="E89" s="1370"/>
      <c r="F89" s="1371"/>
      <c r="G89" s="1086"/>
      <c r="H89" s="1152" t="s">
        <v>274</v>
      </c>
      <c r="I89" s="1147"/>
      <c r="J89" s="1147"/>
      <c r="K89" s="1145"/>
      <c r="L89" s="1296"/>
      <c r="M89" s="1155"/>
      <c r="N89" s="1100"/>
      <c r="O89" s="1100"/>
    </row>
    <row r="90" spans="1:15" s="1071" customFormat="1" ht="20.100000000000001" customHeight="1">
      <c r="A90" s="1105"/>
      <c r="B90" s="1094"/>
      <c r="C90" s="1080"/>
      <c r="D90" s="1367" t="s">
        <v>1675</v>
      </c>
      <c r="E90"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90" s="1371" t="str">
        <f>IF('Перечень тарифов'!J29="","наименование отсутствует","" &amp; 'Перечень тарифов'!J29 &amp; "")</f>
        <v>Тепловая энергия с.п. Казым</v>
      </c>
      <c r="G90" s="1108"/>
      <c r="H90" s="1166" t="s">
        <v>996</v>
      </c>
      <c r="I90" s="1165" t="s">
        <v>1690</v>
      </c>
      <c r="J90" s="1169">
        <v>0</v>
      </c>
      <c r="K90" s="1108" t="s">
        <v>449</v>
      </c>
      <c r="L90" s="1296"/>
      <c r="M90" s="1155"/>
      <c r="N90" s="1100"/>
      <c r="O90" s="1100"/>
    </row>
    <row r="91" spans="1:15" s="1071" customFormat="1" ht="20.100000000000001" customHeight="1">
      <c r="A91" s="1105"/>
      <c r="B91" s="1094"/>
      <c r="C91" s="1080"/>
      <c r="D91" s="1367"/>
      <c r="E91" s="1369"/>
      <c r="F91" s="1371"/>
      <c r="G91" s="1205" t="s">
        <v>1688</v>
      </c>
      <c r="H91" s="1166" t="s">
        <v>1691</v>
      </c>
      <c r="I91" s="1165" t="s">
        <v>1694</v>
      </c>
      <c r="J91" s="1169">
        <v>0</v>
      </c>
      <c r="K91" s="1108" t="s">
        <v>449</v>
      </c>
      <c r="L91" s="1296"/>
      <c r="M91" s="1155"/>
      <c r="N91" s="1100"/>
      <c r="O91" s="1100"/>
    </row>
    <row r="92" spans="1:15" s="1071" customFormat="1" ht="20.100000000000001" customHeight="1">
      <c r="A92" s="1105"/>
      <c r="B92" s="1094"/>
      <c r="C92" s="1080"/>
      <c r="D92" s="1367"/>
      <c r="E92" s="1369"/>
      <c r="F92" s="1371"/>
      <c r="G92" s="1205" t="s">
        <v>1688</v>
      </c>
      <c r="H92" s="1166" t="s">
        <v>1695</v>
      </c>
      <c r="I92" s="1165" t="s">
        <v>997</v>
      </c>
      <c r="J92" s="1169">
        <v>0</v>
      </c>
      <c r="K92" s="1108" t="s">
        <v>449</v>
      </c>
      <c r="L92" s="1296"/>
      <c r="M92" s="1155"/>
      <c r="N92" s="1100"/>
      <c r="O92" s="1100"/>
    </row>
    <row r="93" spans="1:15" s="1071" customFormat="1" ht="20.100000000000001" customHeight="1">
      <c r="A93" s="1105"/>
      <c r="B93" s="1094"/>
      <c r="C93" s="1080"/>
      <c r="D93" s="1367"/>
      <c r="E93" s="1370"/>
      <c r="F93" s="1371"/>
      <c r="G93" s="1086"/>
      <c r="H93" s="1152" t="s">
        <v>274</v>
      </c>
      <c r="I93" s="1147"/>
      <c r="J93" s="1147"/>
      <c r="K93" s="1145"/>
      <c r="L93" s="1296"/>
      <c r="M93" s="1155"/>
      <c r="N93" s="1100"/>
      <c r="O93" s="1100"/>
    </row>
    <row r="94" spans="1:15" s="1071" customFormat="1" ht="20.100000000000001" customHeight="1">
      <c r="A94" s="1105"/>
      <c r="B94" s="1094"/>
      <c r="C94" s="1080"/>
      <c r="D94" s="1367" t="s">
        <v>1680</v>
      </c>
      <c r="E94"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94" s="1371" t="str">
        <f>IF('Перечень тарифов'!J33="","наименование отсутствует","" &amp; 'Перечень тарифов'!J33 &amp; "")</f>
        <v>Тепловая энергия с. Ванзеват</v>
      </c>
      <c r="G94" s="1108"/>
      <c r="H94" s="1166" t="s">
        <v>996</v>
      </c>
      <c r="I94" s="1165" t="s">
        <v>1690</v>
      </c>
      <c r="J94" s="1169">
        <v>3246.93</v>
      </c>
      <c r="K94" s="1108" t="s">
        <v>449</v>
      </c>
      <c r="L94" s="1296"/>
      <c r="M94" s="1155"/>
      <c r="N94" s="1100"/>
      <c r="O94" s="1100"/>
    </row>
    <row r="95" spans="1:15" s="1071" customFormat="1" ht="20.100000000000001" customHeight="1">
      <c r="A95" s="1105"/>
      <c r="B95" s="1094"/>
      <c r="C95" s="1080"/>
      <c r="D95" s="1367"/>
      <c r="E95" s="1369"/>
      <c r="F95" s="1371"/>
      <c r="G95" s="1205" t="s">
        <v>1688</v>
      </c>
      <c r="H95" s="1166" t="s">
        <v>1691</v>
      </c>
      <c r="I95" s="1165" t="s">
        <v>1694</v>
      </c>
      <c r="J95" s="1169">
        <v>0</v>
      </c>
      <c r="K95" s="1108" t="s">
        <v>449</v>
      </c>
      <c r="L95" s="1296"/>
      <c r="M95" s="1155"/>
      <c r="N95" s="1100"/>
      <c r="O95" s="1100"/>
    </row>
    <row r="96" spans="1:15" s="1071" customFormat="1" ht="20.100000000000001" customHeight="1">
      <c r="A96" s="1105"/>
      <c r="B96" s="1094"/>
      <c r="C96" s="1080"/>
      <c r="D96" s="1367"/>
      <c r="E96" s="1369"/>
      <c r="F96" s="1371"/>
      <c r="G96" s="1205" t="s">
        <v>1688</v>
      </c>
      <c r="H96" s="1166" t="s">
        <v>1695</v>
      </c>
      <c r="I96" s="1165" t="s">
        <v>997</v>
      </c>
      <c r="J96" s="1169">
        <v>0</v>
      </c>
      <c r="K96" s="1108" t="s">
        <v>449</v>
      </c>
      <c r="L96" s="1296"/>
      <c r="M96" s="1155"/>
      <c r="N96" s="1100"/>
      <c r="O96" s="1100"/>
    </row>
    <row r="97" spans="1:15" s="1071" customFormat="1" ht="20.100000000000001" customHeight="1">
      <c r="A97" s="1105"/>
      <c r="B97" s="1094"/>
      <c r="C97" s="1080"/>
      <c r="D97" s="1367"/>
      <c r="E97" s="1370"/>
      <c r="F97" s="1371"/>
      <c r="G97" s="1086"/>
      <c r="H97" s="1152" t="s">
        <v>274</v>
      </c>
      <c r="I97" s="1147"/>
      <c r="J97" s="1147"/>
      <c r="K97" s="1145"/>
      <c r="L97" s="1296"/>
      <c r="M97" s="1155"/>
      <c r="N97" s="1100"/>
      <c r="O97" s="1100"/>
    </row>
    <row r="98" spans="1:15" s="1071" customFormat="1" ht="20.100000000000001" customHeight="1">
      <c r="A98" s="1105"/>
      <c r="B98" s="1094"/>
      <c r="C98" s="1080"/>
      <c r="D98" s="1367" t="s">
        <v>1685</v>
      </c>
      <c r="E98"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98" s="1371" t="str">
        <f>IF('Перечень тарифов'!J37="","наименование отсутствует","" &amp; 'Перечень тарифов'!J37 &amp; "")</f>
        <v>Тепловая энергия с.п. Верхнеказымский</v>
      </c>
      <c r="G98" s="1108"/>
      <c r="H98" s="1166" t="s">
        <v>996</v>
      </c>
      <c r="I98" s="1165" t="s">
        <v>1690</v>
      </c>
      <c r="J98" s="1169">
        <v>4000.99</v>
      </c>
      <c r="K98" s="1108" t="s">
        <v>449</v>
      </c>
      <c r="L98" s="1296"/>
      <c r="M98" s="1155"/>
      <c r="N98" s="1100"/>
      <c r="O98" s="1100"/>
    </row>
    <row r="99" spans="1:15" s="1071" customFormat="1" ht="20.100000000000001" customHeight="1">
      <c r="A99" s="1105"/>
      <c r="B99" s="1094"/>
      <c r="C99" s="1080"/>
      <c r="D99" s="1367"/>
      <c r="E99" s="1369"/>
      <c r="F99" s="1371"/>
      <c r="G99" s="1205" t="s">
        <v>1688</v>
      </c>
      <c r="H99" s="1166" t="s">
        <v>1691</v>
      </c>
      <c r="I99" s="1165" t="s">
        <v>1694</v>
      </c>
      <c r="J99" s="1169">
        <v>0</v>
      </c>
      <c r="K99" s="1108" t="s">
        <v>449</v>
      </c>
      <c r="L99" s="1296"/>
      <c r="M99" s="1155"/>
      <c r="N99" s="1100"/>
      <c r="O99" s="1100"/>
    </row>
    <row r="100" spans="1:15" s="1071" customFormat="1" ht="18.95" customHeight="1">
      <c r="A100" s="1105"/>
      <c r="B100" s="1094"/>
      <c r="C100" s="1080"/>
      <c r="D100" s="1367"/>
      <c r="E100" s="1369"/>
      <c r="F100" s="1371"/>
      <c r="G100" s="1205" t="s">
        <v>1688</v>
      </c>
      <c r="H100" s="1166" t="s">
        <v>1695</v>
      </c>
      <c r="I100" s="1165" t="s">
        <v>997</v>
      </c>
      <c r="J100" s="1169">
        <v>0</v>
      </c>
      <c r="K100" s="1108" t="s">
        <v>449</v>
      </c>
      <c r="L100" s="1296"/>
      <c r="M100" s="1155"/>
      <c r="N100" s="1100"/>
      <c r="O100" s="1100"/>
    </row>
    <row r="101" spans="1:15" s="1071" customFormat="1" ht="15" customHeight="1">
      <c r="A101" s="1105"/>
      <c r="B101" s="1094"/>
      <c r="C101" s="1080"/>
      <c r="D101" s="1367"/>
      <c r="E101" s="1370"/>
      <c r="F101" s="1371"/>
      <c r="G101" s="1086"/>
      <c r="H101" s="1152" t="s">
        <v>274</v>
      </c>
      <c r="I101" s="1147"/>
      <c r="J101" s="1147"/>
      <c r="K101" s="1145"/>
      <c r="L101" s="1297"/>
      <c r="M101" s="1155"/>
      <c r="N101" s="1100"/>
      <c r="O101" s="1100"/>
    </row>
    <row r="102" spans="1:15" ht="25.5" customHeight="1">
      <c r="A102" s="1105"/>
      <c r="B102" s="1094">
        <v>3</v>
      </c>
      <c r="C102" s="1080"/>
      <c r="D102" s="1095" t="s">
        <v>182</v>
      </c>
      <c r="E102" s="1372" t="s">
        <v>712</v>
      </c>
      <c r="F102" s="1372"/>
      <c r="G102" s="1372"/>
      <c r="H102" s="1372"/>
      <c r="I102" s="1372"/>
      <c r="J102" s="1372"/>
      <c r="K102" s="1372"/>
      <c r="L102" s="1129"/>
      <c r="M102" s="1155"/>
    </row>
    <row r="103" spans="1:15" ht="20.100000000000001" customHeight="1">
      <c r="A103" s="1105"/>
      <c r="C103" s="1373"/>
      <c r="D103" s="1374" t="s">
        <v>693</v>
      </c>
      <c r="E103" s="137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03" s="1371" t="str">
        <f>IF('Перечень тарифов'!J21="","наименование отсутствует","" &amp; 'Перечень тарифов'!J21 &amp; "")</f>
        <v>Тепловая энергия г.п. Белоярский</v>
      </c>
      <c r="G103" s="1108"/>
      <c r="H103" s="1166" t="s">
        <v>996</v>
      </c>
      <c r="I103" s="1165" t="s">
        <v>1690</v>
      </c>
      <c r="J103" s="1169">
        <v>0</v>
      </c>
      <c r="K103" s="1108" t="s">
        <v>449</v>
      </c>
      <c r="L103" s="1295" t="s">
        <v>715</v>
      </c>
      <c r="M103" s="1155"/>
    </row>
    <row r="104" spans="1:15" s="1071" customFormat="1" ht="20.100000000000001" customHeight="1">
      <c r="A104" s="1105"/>
      <c r="B104" s="1094"/>
      <c r="C104" s="1373"/>
      <c r="D104" s="1375"/>
      <c r="E104" s="1377"/>
      <c r="F104" s="1371"/>
      <c r="G104" s="1205" t="s">
        <v>1688</v>
      </c>
      <c r="H104" s="1166" t="s">
        <v>1691</v>
      </c>
      <c r="I104" s="1165" t="s">
        <v>1694</v>
      </c>
      <c r="J104" s="1169">
        <v>0</v>
      </c>
      <c r="K104" s="1108" t="s">
        <v>449</v>
      </c>
      <c r="L104" s="1296"/>
      <c r="M104" s="1155"/>
      <c r="N104" s="1100"/>
      <c r="O104" s="1100"/>
    </row>
    <row r="105" spans="1:15" s="1071" customFormat="1" ht="20.100000000000001" customHeight="1">
      <c r="A105" s="1105"/>
      <c r="B105" s="1094"/>
      <c r="C105" s="1373"/>
      <c r="D105" s="1375"/>
      <c r="E105" s="1377"/>
      <c r="F105" s="1371"/>
      <c r="G105" s="1205" t="s">
        <v>1688</v>
      </c>
      <c r="H105" s="1166" t="s">
        <v>1695</v>
      </c>
      <c r="I105" s="1165" t="s">
        <v>997</v>
      </c>
      <c r="J105" s="1169">
        <v>0</v>
      </c>
      <c r="K105" s="1108" t="s">
        <v>449</v>
      </c>
      <c r="L105" s="1296"/>
      <c r="M105" s="1155"/>
      <c r="N105" s="1100"/>
      <c r="O105" s="1100"/>
    </row>
    <row r="106" spans="1:15" ht="20.100000000000001" customHeight="1">
      <c r="A106" s="1105"/>
      <c r="C106" s="1373"/>
      <c r="D106" s="1376"/>
      <c r="E106" s="1377"/>
      <c r="F106" s="1371"/>
      <c r="G106" s="1157"/>
      <c r="H106" s="1152" t="s">
        <v>274</v>
      </c>
      <c r="I106" s="1144"/>
      <c r="J106" s="1144"/>
      <c r="K106" s="1145"/>
      <c r="L106" s="1296"/>
      <c r="M106" s="1155"/>
    </row>
    <row r="107" spans="1:15" s="1071" customFormat="1" ht="20.100000000000001" customHeight="1">
      <c r="A107" s="1105"/>
      <c r="B107" s="1094"/>
      <c r="C107" s="1080"/>
      <c r="D107" s="1367" t="s">
        <v>1671</v>
      </c>
      <c r="E107"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07" s="1371" t="str">
        <f>IF('Перечень тарифов'!J25="","наименование отсутствует","" &amp; 'Перечень тарифов'!J25 &amp; "")</f>
        <v>Тепловая энергия с.п. Полноват</v>
      </c>
      <c r="G107" s="1108"/>
      <c r="H107" s="1166" t="s">
        <v>996</v>
      </c>
      <c r="I107" s="1165" t="s">
        <v>1690</v>
      </c>
      <c r="J107" s="1169">
        <v>0</v>
      </c>
      <c r="K107" s="1108" t="s">
        <v>449</v>
      </c>
      <c r="L107" s="1296"/>
      <c r="M107" s="1155"/>
      <c r="N107" s="1100"/>
      <c r="O107" s="1100"/>
    </row>
    <row r="108" spans="1:15" s="1071" customFormat="1" ht="20.100000000000001" customHeight="1">
      <c r="A108" s="1105"/>
      <c r="B108" s="1094"/>
      <c r="C108" s="1080"/>
      <c r="D108" s="1367"/>
      <c r="E108" s="1369"/>
      <c r="F108" s="1371"/>
      <c r="G108" s="1205" t="s">
        <v>1688</v>
      </c>
      <c r="H108" s="1166" t="s">
        <v>1691</v>
      </c>
      <c r="I108" s="1165" t="s">
        <v>1694</v>
      </c>
      <c r="J108" s="1169">
        <v>0</v>
      </c>
      <c r="K108" s="1108" t="s">
        <v>449</v>
      </c>
      <c r="L108" s="1296"/>
      <c r="M108" s="1155"/>
      <c r="N108" s="1100"/>
      <c r="O108" s="1100"/>
    </row>
    <row r="109" spans="1:15" s="1071" customFormat="1" ht="20.100000000000001" customHeight="1">
      <c r="A109" s="1105"/>
      <c r="B109" s="1094"/>
      <c r="C109" s="1080"/>
      <c r="D109" s="1367"/>
      <c r="E109" s="1369"/>
      <c r="F109" s="1371"/>
      <c r="G109" s="1205" t="s">
        <v>1688</v>
      </c>
      <c r="H109" s="1166" t="s">
        <v>1695</v>
      </c>
      <c r="I109" s="1165" t="s">
        <v>997</v>
      </c>
      <c r="J109" s="1169">
        <v>0</v>
      </c>
      <c r="K109" s="1108" t="s">
        <v>449</v>
      </c>
      <c r="L109" s="1296"/>
      <c r="M109" s="1155"/>
      <c r="N109" s="1100"/>
      <c r="O109" s="1100"/>
    </row>
    <row r="110" spans="1:15" s="1071" customFormat="1" ht="20.100000000000001" customHeight="1">
      <c r="A110" s="1105"/>
      <c r="B110" s="1094"/>
      <c r="C110" s="1080"/>
      <c r="D110" s="1367"/>
      <c r="E110" s="1370"/>
      <c r="F110" s="1371"/>
      <c r="G110" s="1086"/>
      <c r="H110" s="1152" t="s">
        <v>274</v>
      </c>
      <c r="I110" s="1147"/>
      <c r="J110" s="1147"/>
      <c r="K110" s="1145"/>
      <c r="L110" s="1296"/>
      <c r="M110" s="1155"/>
      <c r="N110" s="1100"/>
      <c r="O110" s="1100"/>
    </row>
    <row r="111" spans="1:15" s="1071" customFormat="1" ht="20.100000000000001" customHeight="1">
      <c r="A111" s="1105"/>
      <c r="B111" s="1094"/>
      <c r="C111" s="1080"/>
      <c r="D111" s="1367" t="s">
        <v>1676</v>
      </c>
      <c r="E111"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11" s="1371" t="str">
        <f>IF('Перечень тарифов'!J29="","наименование отсутствует","" &amp; 'Перечень тарифов'!J29 &amp; "")</f>
        <v>Тепловая энергия с.п. Казым</v>
      </c>
      <c r="G111" s="1108"/>
      <c r="H111" s="1166" t="s">
        <v>996</v>
      </c>
      <c r="I111" s="1165" t="s">
        <v>1690</v>
      </c>
      <c r="J111" s="1169">
        <v>0</v>
      </c>
      <c r="K111" s="1108" t="s">
        <v>449</v>
      </c>
      <c r="L111" s="1296"/>
      <c r="M111" s="1155"/>
      <c r="N111" s="1100"/>
      <c r="O111" s="1100"/>
    </row>
    <row r="112" spans="1:15" s="1071" customFormat="1" ht="20.100000000000001" customHeight="1">
      <c r="A112" s="1105"/>
      <c r="B112" s="1094"/>
      <c r="C112" s="1080"/>
      <c r="D112" s="1367"/>
      <c r="E112" s="1369"/>
      <c r="F112" s="1371"/>
      <c r="G112" s="1205" t="s">
        <v>1688</v>
      </c>
      <c r="H112" s="1166" t="s">
        <v>1691</v>
      </c>
      <c r="I112" s="1165" t="s">
        <v>1694</v>
      </c>
      <c r="J112" s="1169">
        <v>0</v>
      </c>
      <c r="K112" s="1108" t="s">
        <v>449</v>
      </c>
      <c r="L112" s="1296"/>
      <c r="M112" s="1155"/>
      <c r="N112" s="1100"/>
      <c r="O112" s="1100"/>
    </row>
    <row r="113" spans="1:15" s="1071" customFormat="1" ht="20.100000000000001" customHeight="1">
      <c r="A113" s="1105"/>
      <c r="B113" s="1094"/>
      <c r="C113" s="1080"/>
      <c r="D113" s="1367"/>
      <c r="E113" s="1369"/>
      <c r="F113" s="1371"/>
      <c r="G113" s="1205" t="s">
        <v>1688</v>
      </c>
      <c r="H113" s="1166" t="s">
        <v>1695</v>
      </c>
      <c r="I113" s="1165" t="s">
        <v>997</v>
      </c>
      <c r="J113" s="1169">
        <v>0</v>
      </c>
      <c r="K113" s="1108" t="s">
        <v>449</v>
      </c>
      <c r="L113" s="1296"/>
      <c r="M113" s="1155"/>
      <c r="N113" s="1100"/>
      <c r="O113" s="1100"/>
    </row>
    <row r="114" spans="1:15" s="1071" customFormat="1" ht="20.100000000000001" customHeight="1">
      <c r="A114" s="1105"/>
      <c r="B114" s="1094"/>
      <c r="C114" s="1080"/>
      <c r="D114" s="1367"/>
      <c r="E114" s="1370"/>
      <c r="F114" s="1371"/>
      <c r="G114" s="1086"/>
      <c r="H114" s="1152" t="s">
        <v>274</v>
      </c>
      <c r="I114" s="1147"/>
      <c r="J114" s="1147"/>
      <c r="K114" s="1145"/>
      <c r="L114" s="1296"/>
      <c r="M114" s="1155"/>
      <c r="N114" s="1100"/>
      <c r="O114" s="1100"/>
    </row>
    <row r="115" spans="1:15" s="1071" customFormat="1" ht="20.100000000000001" customHeight="1">
      <c r="A115" s="1105"/>
      <c r="B115" s="1094"/>
      <c r="C115" s="1080"/>
      <c r="D115" s="1367" t="s">
        <v>1681</v>
      </c>
      <c r="E115"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15" s="1371" t="str">
        <f>IF('Перечень тарифов'!J33="","наименование отсутствует","" &amp; 'Перечень тарифов'!J33 &amp; "")</f>
        <v>Тепловая энергия с. Ванзеват</v>
      </c>
      <c r="G115" s="1108"/>
      <c r="H115" s="1166" t="s">
        <v>996</v>
      </c>
      <c r="I115" s="1165" t="s">
        <v>1690</v>
      </c>
      <c r="J115" s="1169">
        <v>0</v>
      </c>
      <c r="K115" s="1108" t="s">
        <v>449</v>
      </c>
      <c r="L115" s="1296"/>
      <c r="M115" s="1155"/>
      <c r="N115" s="1100"/>
      <c r="O115" s="1100"/>
    </row>
    <row r="116" spans="1:15" s="1071" customFormat="1" ht="20.100000000000001" customHeight="1">
      <c r="A116" s="1105"/>
      <c r="B116" s="1094"/>
      <c r="C116" s="1080"/>
      <c r="D116" s="1367"/>
      <c r="E116" s="1369"/>
      <c r="F116" s="1371"/>
      <c r="G116" s="1205" t="s">
        <v>1688</v>
      </c>
      <c r="H116" s="1166" t="s">
        <v>1691</v>
      </c>
      <c r="I116" s="1165" t="s">
        <v>1694</v>
      </c>
      <c r="J116" s="1169">
        <v>0</v>
      </c>
      <c r="K116" s="1108" t="s">
        <v>449</v>
      </c>
      <c r="L116" s="1296"/>
      <c r="M116" s="1155"/>
      <c r="N116" s="1100"/>
      <c r="O116" s="1100"/>
    </row>
    <row r="117" spans="1:15" s="1071" customFormat="1" ht="20.100000000000001" customHeight="1">
      <c r="A117" s="1105"/>
      <c r="B117" s="1094"/>
      <c r="C117" s="1080"/>
      <c r="D117" s="1367"/>
      <c r="E117" s="1369"/>
      <c r="F117" s="1371"/>
      <c r="G117" s="1205" t="s">
        <v>1688</v>
      </c>
      <c r="H117" s="1166" t="s">
        <v>1695</v>
      </c>
      <c r="I117" s="1165" t="s">
        <v>997</v>
      </c>
      <c r="J117" s="1169">
        <v>0</v>
      </c>
      <c r="K117" s="1108" t="s">
        <v>449</v>
      </c>
      <c r="L117" s="1296"/>
      <c r="M117" s="1155"/>
      <c r="N117" s="1100"/>
      <c r="O117" s="1100"/>
    </row>
    <row r="118" spans="1:15" s="1071" customFormat="1" ht="20.100000000000001" customHeight="1">
      <c r="A118" s="1105"/>
      <c r="B118" s="1094"/>
      <c r="C118" s="1080"/>
      <c r="D118" s="1367"/>
      <c r="E118" s="1370"/>
      <c r="F118" s="1371"/>
      <c r="G118" s="1086"/>
      <c r="H118" s="1152" t="s">
        <v>274</v>
      </c>
      <c r="I118" s="1147"/>
      <c r="J118" s="1147"/>
      <c r="K118" s="1145"/>
      <c r="L118" s="1296"/>
      <c r="M118" s="1155"/>
      <c r="N118" s="1100"/>
      <c r="O118" s="1100"/>
    </row>
    <row r="119" spans="1:15" s="1071" customFormat="1" ht="20.100000000000001" customHeight="1">
      <c r="A119" s="1105"/>
      <c r="B119" s="1094"/>
      <c r="C119" s="1080"/>
      <c r="D119" s="1367" t="s">
        <v>1686</v>
      </c>
      <c r="E119" s="1368"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19" s="1371" t="str">
        <f>IF('Перечень тарифов'!J37="","наименование отсутствует","" &amp; 'Перечень тарифов'!J37 &amp; "")</f>
        <v>Тепловая энергия с.п. Верхнеказымский</v>
      </c>
      <c r="G119" s="1108"/>
      <c r="H119" s="1166" t="s">
        <v>996</v>
      </c>
      <c r="I119" s="1165" t="s">
        <v>1690</v>
      </c>
      <c r="J119" s="1169">
        <v>0</v>
      </c>
      <c r="K119" s="1108" t="s">
        <v>449</v>
      </c>
      <c r="L119" s="1296"/>
      <c r="M119" s="1155"/>
      <c r="N119" s="1100"/>
      <c r="O119" s="1100"/>
    </row>
    <row r="120" spans="1:15" s="1071" customFormat="1" ht="20.100000000000001" customHeight="1">
      <c r="A120" s="1105"/>
      <c r="B120" s="1094"/>
      <c r="C120" s="1080"/>
      <c r="D120" s="1367"/>
      <c r="E120" s="1369"/>
      <c r="F120" s="1371"/>
      <c r="G120" s="1205" t="s">
        <v>1688</v>
      </c>
      <c r="H120" s="1166" t="s">
        <v>1691</v>
      </c>
      <c r="I120" s="1165" t="s">
        <v>1694</v>
      </c>
      <c r="J120" s="1169">
        <v>0</v>
      </c>
      <c r="K120" s="1108" t="s">
        <v>449</v>
      </c>
      <c r="L120" s="1296"/>
      <c r="M120" s="1155"/>
      <c r="N120" s="1100"/>
      <c r="O120" s="1100"/>
    </row>
    <row r="121" spans="1:15" s="1071" customFormat="1" ht="18.95" customHeight="1">
      <c r="A121" s="1105"/>
      <c r="B121" s="1094"/>
      <c r="C121" s="1080"/>
      <c r="D121" s="1367"/>
      <c r="E121" s="1369"/>
      <c r="F121" s="1371"/>
      <c r="G121" s="1205" t="s">
        <v>1688</v>
      </c>
      <c r="H121" s="1166" t="s">
        <v>1695</v>
      </c>
      <c r="I121" s="1165" t="s">
        <v>997</v>
      </c>
      <c r="J121" s="1169">
        <v>0</v>
      </c>
      <c r="K121" s="1108" t="s">
        <v>449</v>
      </c>
      <c r="L121" s="1296"/>
      <c r="M121" s="1155"/>
      <c r="N121" s="1100"/>
      <c r="O121" s="1100"/>
    </row>
    <row r="122" spans="1:15" s="1071" customFormat="1" ht="15" customHeight="1">
      <c r="A122" s="1105"/>
      <c r="B122" s="1094"/>
      <c r="C122" s="1080"/>
      <c r="D122" s="1367"/>
      <c r="E122" s="1370"/>
      <c r="F122" s="1371"/>
      <c r="G122" s="1086"/>
      <c r="H122" s="1152" t="s">
        <v>274</v>
      </c>
      <c r="I122" s="1147"/>
      <c r="J122" s="1147"/>
      <c r="K122" s="1145"/>
      <c r="L122" s="1297"/>
      <c r="M122" s="1155"/>
      <c r="N122" s="1100"/>
      <c r="O122" s="1100"/>
    </row>
    <row r="123" spans="1:15" s="1092" customFormat="1" ht="3" customHeight="1">
      <c r="A123" s="1105"/>
      <c r="D123" s="1159"/>
      <c r="E123" s="1159"/>
      <c r="F123" s="1159"/>
      <c r="G123" s="1159"/>
      <c r="H123" s="1159"/>
      <c r="I123" s="1159"/>
      <c r="J123" s="1159"/>
      <c r="K123" s="1159"/>
      <c r="L123" s="1159"/>
      <c r="N123" s="1143"/>
      <c r="O123" s="1143"/>
    </row>
    <row r="124" spans="1:15" ht="24.75" customHeight="1">
      <c r="D124" s="1146">
        <v>1</v>
      </c>
      <c r="E124" s="1288" t="s">
        <v>709</v>
      </c>
      <c r="F124" s="1288"/>
      <c r="G124" s="1288"/>
      <c r="H124" s="1288"/>
      <c r="I124" s="1288"/>
      <c r="J124" s="1288"/>
      <c r="K124" s="1288"/>
      <c r="L124" s="1288"/>
    </row>
  </sheetData>
  <sheetProtection password="FA9C" sheet="1" objects="1" scenarios="1" formatColumns="0" formatRows="0"/>
  <mergeCells count="108">
    <mergeCell ref="G13:H13"/>
    <mergeCell ref="E14:K14"/>
    <mergeCell ref="G15:H15"/>
    <mergeCell ref="E16:K16"/>
    <mergeCell ref="F33:F36"/>
    <mergeCell ref="D5:K5"/>
    <mergeCell ref="F7:K7"/>
    <mergeCell ref="F8:K8"/>
    <mergeCell ref="D10:K10"/>
    <mergeCell ref="L17:L36"/>
    <mergeCell ref="D21:D24"/>
    <mergeCell ref="E21:E24"/>
    <mergeCell ref="F21:F24"/>
    <mergeCell ref="D25:D28"/>
    <mergeCell ref="E25:E28"/>
    <mergeCell ref="F25:F28"/>
    <mergeCell ref="D29:D32"/>
    <mergeCell ref="E29:E32"/>
    <mergeCell ref="F29:F32"/>
    <mergeCell ref="D33:D36"/>
    <mergeCell ref="E33:E36"/>
    <mergeCell ref="L10:L12"/>
    <mergeCell ref="D11:D12"/>
    <mergeCell ref="E11:E12"/>
    <mergeCell ref="F11:F12"/>
    <mergeCell ref="G11:I11"/>
    <mergeCell ref="J11:J12"/>
    <mergeCell ref="K11:K12"/>
    <mergeCell ref="G12:H12"/>
    <mergeCell ref="G38:H38"/>
    <mergeCell ref="E39:K39"/>
    <mergeCell ref="C40:C43"/>
    <mergeCell ref="D40:D43"/>
    <mergeCell ref="E40:E43"/>
    <mergeCell ref="F40:F43"/>
    <mergeCell ref="C17:C20"/>
    <mergeCell ref="D17:D20"/>
    <mergeCell ref="E17:E20"/>
    <mergeCell ref="F17:F20"/>
    <mergeCell ref="E37:K37"/>
    <mergeCell ref="L82:L101"/>
    <mergeCell ref="L40:L59"/>
    <mergeCell ref="E60:K60"/>
    <mergeCell ref="C61:C64"/>
    <mergeCell ref="D61:D64"/>
    <mergeCell ref="E61:E64"/>
    <mergeCell ref="F61:F64"/>
    <mergeCell ref="L61:L80"/>
    <mergeCell ref="E81:K81"/>
    <mergeCell ref="C82:C85"/>
    <mergeCell ref="D82:D85"/>
    <mergeCell ref="E82:E85"/>
    <mergeCell ref="F82:F85"/>
    <mergeCell ref="D44:D47"/>
    <mergeCell ref="E44:E47"/>
    <mergeCell ref="F44:F47"/>
    <mergeCell ref="D86:D89"/>
    <mergeCell ref="E86:E89"/>
    <mergeCell ref="F86:F89"/>
    <mergeCell ref="D73:D76"/>
    <mergeCell ref="E73:E76"/>
    <mergeCell ref="F73:F76"/>
    <mergeCell ref="D77:D80"/>
    <mergeCell ref="E77:E80"/>
    <mergeCell ref="E124:L124"/>
    <mergeCell ref="E102:K102"/>
    <mergeCell ref="C103:C106"/>
    <mergeCell ref="D103:D106"/>
    <mergeCell ref="E103:E106"/>
    <mergeCell ref="F103:F106"/>
    <mergeCell ref="L103:L122"/>
    <mergeCell ref="D107:D110"/>
    <mergeCell ref="E107:E110"/>
    <mergeCell ref="F107:F110"/>
    <mergeCell ref="D115:D118"/>
    <mergeCell ref="E115:E118"/>
    <mergeCell ref="F115:F118"/>
    <mergeCell ref="D119:D122"/>
    <mergeCell ref="E119:E122"/>
    <mergeCell ref="F119:F122"/>
    <mergeCell ref="F77:F80"/>
    <mergeCell ref="D48:D51"/>
    <mergeCell ref="E48:E51"/>
    <mergeCell ref="F48:F51"/>
    <mergeCell ref="D69:D72"/>
    <mergeCell ref="E69:E72"/>
    <mergeCell ref="F69:F72"/>
    <mergeCell ref="D52:D55"/>
    <mergeCell ref="E52:E55"/>
    <mergeCell ref="F52:F55"/>
    <mergeCell ref="D56:D59"/>
    <mergeCell ref="E56:E59"/>
    <mergeCell ref="F56:F59"/>
    <mergeCell ref="D65:D68"/>
    <mergeCell ref="E65:E68"/>
    <mergeCell ref="F65:F68"/>
    <mergeCell ref="D90:D93"/>
    <mergeCell ref="E90:E93"/>
    <mergeCell ref="F90:F93"/>
    <mergeCell ref="D111:D114"/>
    <mergeCell ref="E111:E114"/>
    <mergeCell ref="F111:F114"/>
    <mergeCell ref="D94:D97"/>
    <mergeCell ref="E94:E97"/>
    <mergeCell ref="F94:F97"/>
    <mergeCell ref="D98:D101"/>
    <mergeCell ref="E98:E101"/>
    <mergeCell ref="F98:F101"/>
  </mergeCells>
  <dataValidations xWindow="968" yWindow="882"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103 L40 L61 L82 L16:L1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38">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40:I42 H77:I79 H56:I58 H119:I121 H98:I100 H17:I19 H48:I50 H61:I63 H82:I84 H103:I105 H21:I23 H115:I117 H73:I75 H86:I88 H107:I109 H25:I27 H44:I46 H65:I67 H90:I92 H111:I113 H29:I31 H52:I54 H69:I71 H94:I96 H33:I35"/>
    <dataValidation type="list" allowBlank="1" showInputMessage="1" showErrorMessage="1" errorTitle="Ошибка" error="Выберите значение из списка" prompt="Выберите значение из списка" sqref="J29:J31 J17:J19 J21:J23 J25:J27 J33:J35">
      <formula1>kind_of_control_method</formula1>
    </dataValidation>
    <dataValidation type="decimal" allowBlank="1" showErrorMessage="1" errorTitle="Ошибка" error="Допускается ввод только действительных чисел!" sqref="J119:J121 J40:J42 J56:J58 J98:J100 J48:J50 J61:J63 J82:J84 J103:J105 J115:J117 J73:J75 J86:J88 J107:J109 J44:J46 J65:J67 J90:J92 J111:J113 J52:J54 J69:J71 J94:J96 J77:J79">
      <formula1>-9.99999999999999E+23</formula1>
      <formula2>9.99999999999999E+23</formula2>
    </dataValidation>
  </dataValidations>
  <hyperlinks>
    <hyperlink ref="K38" location="'Форма 4.10.1'!$K$38" tooltip="Кликните по гиперссылке, чтобы перейти по гиперссылке или отредактировать её" display="https://portal.eias.ru/Portal/DownloadPage.aspx?type=12&amp;guid=ad4d7e61-34c2-486a-8980-50312f7474e2"/>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92" t="s">
        <v>460</v>
      </c>
      <c r="E5" s="1392"/>
      <c r="F5" s="1392"/>
      <c r="G5" s="1392"/>
      <c r="H5" s="1392"/>
      <c r="I5" s="1392"/>
      <c r="J5" s="1392"/>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94" t="s">
        <v>445</v>
      </c>
      <c r="E8" s="1394"/>
      <c r="F8" s="1394"/>
      <c r="G8" s="1394"/>
      <c r="H8" s="1394"/>
      <c r="I8" s="1394"/>
      <c r="J8" s="1394"/>
      <c r="K8" s="1394" t="s">
        <v>446</v>
      </c>
    </row>
    <row r="9" spans="1:14">
      <c r="D9" s="1394" t="s">
        <v>91</v>
      </c>
      <c r="E9" s="1394" t="s">
        <v>462</v>
      </c>
      <c r="F9" s="1394"/>
      <c r="G9" s="1394" t="s">
        <v>463</v>
      </c>
      <c r="H9" s="1394"/>
      <c r="I9" s="1394"/>
      <c r="J9" s="1394"/>
      <c r="K9" s="1394"/>
    </row>
    <row r="10" spans="1:14" ht="22.5">
      <c r="D10" s="1394"/>
      <c r="E10" s="131" t="s">
        <v>464</v>
      </c>
      <c r="F10" s="131" t="s">
        <v>398</v>
      </c>
      <c r="G10" s="131" t="s">
        <v>398</v>
      </c>
      <c r="H10" s="131" t="s">
        <v>464</v>
      </c>
      <c r="I10" s="131" t="s">
        <v>465</v>
      </c>
      <c r="J10" s="131" t="s">
        <v>447</v>
      </c>
      <c r="K10" s="1394"/>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4"/>
      <c r="J12" s="1037"/>
      <c r="K12" s="1295"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97"/>
    </row>
    <row r="14" spans="1:14" ht="3" customHeight="1">
      <c r="A14" s="125"/>
      <c r="B14" s="125"/>
      <c r="C14" s="125"/>
    </row>
    <row r="15" spans="1:14" ht="27.75" customHeight="1">
      <c r="E15" s="1393" t="s">
        <v>571</v>
      </c>
      <c r="F15" s="1393"/>
      <c r="G15" s="1393"/>
      <c r="H15" s="1393"/>
      <c r="I15" s="1393"/>
      <c r="J15" s="1393"/>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46" t="s">
        <v>313</v>
      </c>
      <c r="E7" s="1248"/>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95" t="s">
        <v>314</v>
      </c>
      <c r="E15" s="1395"/>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92" t="s">
        <v>54</v>
      </c>
      <c r="E7" s="1392"/>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96" t="s">
        <v>55</v>
      </c>
      <c r="C2" s="1396"/>
      <c r="D2" s="1396"/>
      <c r="E2" s="410"/>
    </row>
    <row r="3" spans="2:5" ht="3" customHeight="1"/>
    <row r="4" spans="2:5" ht="21.75" customHeight="1" thickBot="1">
      <c r="B4" s="1209" t="s">
        <v>1</v>
      </c>
      <c r="C4" s="1209" t="s">
        <v>90</v>
      </c>
      <c r="D4" s="1209"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8">
        <v>1</v>
      </c>
      <c r="E9" s="1413"/>
      <c r="F9" s="1415"/>
      <c r="G9" s="1419" t="s">
        <v>84</v>
      </c>
      <c r="H9" s="1258"/>
      <c r="I9" s="1258">
        <v>1</v>
      </c>
      <c r="J9" s="1408"/>
      <c r="K9" s="1321" t="s">
        <v>84</v>
      </c>
      <c r="L9" s="1252"/>
      <c r="M9" s="1252" t="s">
        <v>92</v>
      </c>
      <c r="N9" s="1411"/>
      <c r="O9" s="1321" t="s">
        <v>84</v>
      </c>
      <c r="P9" s="1252"/>
      <c r="Q9" s="1252" t="s">
        <v>92</v>
      </c>
      <c r="R9" s="1412"/>
      <c r="S9" s="1321" t="s">
        <v>84</v>
      </c>
      <c r="T9" s="1034"/>
      <c r="U9" s="1034" t="s">
        <v>92</v>
      </c>
      <c r="V9" s="1187"/>
      <c r="W9" s="288"/>
    </row>
    <row r="10" spans="1:23" s="702" customFormat="1" ht="17.100000000000001" customHeight="1">
      <c r="A10" s="197"/>
      <c r="C10" s="152"/>
      <c r="D10" s="1258"/>
      <c r="E10" s="1413"/>
      <c r="F10" s="1415"/>
      <c r="G10" s="1419"/>
      <c r="H10" s="1258"/>
      <c r="I10" s="1258"/>
      <c r="J10" s="1408"/>
      <c r="K10" s="1321"/>
      <c r="L10" s="1252"/>
      <c r="M10" s="1252"/>
      <c r="N10" s="1411"/>
      <c r="O10" s="1321"/>
      <c r="P10" s="1252"/>
      <c r="Q10" s="1252"/>
      <c r="R10" s="1412"/>
      <c r="S10" s="1321"/>
      <c r="T10" s="1036"/>
      <c r="U10" s="707"/>
      <c r="V10" s="708" t="s">
        <v>629</v>
      </c>
      <c r="W10" s="709"/>
    </row>
    <row r="11" spans="1:23" s="96" customFormat="1" ht="17.100000000000001" customHeight="1">
      <c r="A11" s="197"/>
      <c r="C11" s="152"/>
      <c r="D11" s="1253"/>
      <c r="E11" s="1414"/>
      <c r="F11" s="1416"/>
      <c r="G11" s="1253"/>
      <c r="H11" s="1253"/>
      <c r="I11" s="1253"/>
      <c r="J11" s="1409"/>
      <c r="K11" s="1253"/>
      <c r="L11" s="1253"/>
      <c r="M11" s="1253"/>
      <c r="N11" s="1412"/>
      <c r="O11" s="1253"/>
      <c r="P11" s="1035"/>
      <c r="Q11" s="707"/>
      <c r="R11" s="708" t="s">
        <v>628</v>
      </c>
      <c r="S11" s="704"/>
      <c r="T11" s="704"/>
      <c r="U11" s="704"/>
      <c r="V11" s="704"/>
      <c r="W11" s="709"/>
    </row>
    <row r="12" spans="1:23" s="96" customFormat="1" ht="17.100000000000001" customHeight="1">
      <c r="A12" s="197"/>
      <c r="C12" s="152"/>
      <c r="D12" s="1253"/>
      <c r="E12" s="1414"/>
      <c r="F12" s="1416"/>
      <c r="G12" s="1253"/>
      <c r="H12" s="1253"/>
      <c r="I12" s="1253"/>
      <c r="J12" s="1409"/>
      <c r="K12" s="1253"/>
      <c r="L12" s="707"/>
      <c r="M12" s="708"/>
      <c r="N12" s="708" t="s">
        <v>410</v>
      </c>
      <c r="O12" s="708"/>
      <c r="P12" s="708"/>
      <c r="Q12" s="708"/>
      <c r="R12" s="708"/>
      <c r="S12" s="704"/>
      <c r="T12" s="704"/>
      <c r="U12" s="704"/>
      <c r="V12" s="704"/>
      <c r="W12" s="709"/>
    </row>
    <row r="13" spans="1:23" s="96" customFormat="1" ht="17.25" customHeight="1">
      <c r="A13" s="197"/>
      <c r="C13" s="152"/>
      <c r="D13" s="1253"/>
      <c r="E13" s="1414"/>
      <c r="F13" s="1416"/>
      <c r="G13" s="1253"/>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7"/>
      <c r="E15" s="1417"/>
      <c r="F15" s="1418"/>
      <c r="G15" s="1420"/>
      <c r="H15" s="1258"/>
      <c r="I15" s="1258">
        <v>1</v>
      </c>
      <c r="J15" s="1408"/>
      <c r="K15" s="1321" t="s">
        <v>84</v>
      </c>
      <c r="L15" s="1252"/>
      <c r="M15" s="1252" t="s">
        <v>92</v>
      </c>
      <c r="N15" s="1411"/>
      <c r="O15" s="1321" t="s">
        <v>84</v>
      </c>
      <c r="P15" s="1252"/>
      <c r="Q15" s="1252" t="s">
        <v>92</v>
      </c>
      <c r="R15" s="1412"/>
      <c r="S15" s="1321" t="s">
        <v>84</v>
      </c>
      <c r="T15" s="1034"/>
      <c r="U15" s="1034" t="s">
        <v>92</v>
      </c>
      <c r="V15" s="1187"/>
      <c r="W15" s="288"/>
    </row>
    <row r="16" spans="1:23" s="705" customFormat="1" ht="16.5" customHeight="1">
      <c r="A16" s="711"/>
      <c r="B16" s="706"/>
      <c r="C16" s="710"/>
      <c r="D16" s="1407"/>
      <c r="E16" s="1417"/>
      <c r="F16" s="1418"/>
      <c r="G16" s="1420"/>
      <c r="H16" s="1258"/>
      <c r="I16" s="1258"/>
      <c r="J16" s="1408"/>
      <c r="K16" s="1321"/>
      <c r="L16" s="1252"/>
      <c r="M16" s="1252"/>
      <c r="N16" s="1411"/>
      <c r="O16" s="1321"/>
      <c r="P16" s="1252"/>
      <c r="Q16" s="1252"/>
      <c r="R16" s="1412"/>
      <c r="S16" s="1321"/>
      <c r="T16" s="1036"/>
      <c r="U16" s="707"/>
      <c r="V16" s="708" t="s">
        <v>629</v>
      </c>
      <c r="W16" s="709"/>
    </row>
    <row r="17" spans="1:36" ht="17.100000000000001" customHeight="1">
      <c r="A17" s="197"/>
      <c r="B17" s="96"/>
      <c r="C17" s="152"/>
      <c r="D17" s="1407"/>
      <c r="E17" s="1417"/>
      <c r="F17" s="1418"/>
      <c r="G17" s="1420"/>
      <c r="H17" s="1258"/>
      <c r="I17" s="1258"/>
      <c r="J17" s="1409"/>
      <c r="K17" s="1321"/>
      <c r="L17" s="1252"/>
      <c r="M17" s="1252"/>
      <c r="N17" s="1412"/>
      <c r="O17" s="1321"/>
      <c r="P17" s="1035"/>
      <c r="Q17" s="707"/>
      <c r="R17" s="708" t="s">
        <v>628</v>
      </c>
      <c r="S17" s="704"/>
      <c r="T17" s="704"/>
      <c r="U17" s="704"/>
      <c r="V17" s="704"/>
      <c r="W17" s="709"/>
    </row>
    <row r="18" spans="1:36" ht="17.100000000000001" customHeight="1">
      <c r="A18" s="197"/>
      <c r="B18" s="96"/>
      <c r="C18" s="152"/>
      <c r="D18" s="1407"/>
      <c r="E18" s="1417"/>
      <c r="F18" s="1418"/>
      <c r="G18" s="1420"/>
      <c r="H18" s="1258"/>
      <c r="I18" s="1258"/>
      <c r="J18" s="1409"/>
      <c r="K18" s="1321"/>
      <c r="L18" s="707"/>
      <c r="M18" s="708"/>
      <c r="N18" s="708" t="s">
        <v>410</v>
      </c>
      <c r="O18" s="708"/>
      <c r="P18" s="708"/>
      <c r="Q18" s="708"/>
      <c r="R18" s="708"/>
      <c r="S18" s="704"/>
      <c r="T18" s="704"/>
      <c r="U18" s="704"/>
      <c r="V18" s="704"/>
      <c r="W18" s="709"/>
    </row>
    <row r="19" spans="1:36" ht="17.100000000000001" customHeight="1">
      <c r="A19" s="197"/>
      <c r="B19" s="96"/>
      <c r="C19" s="152"/>
      <c r="D19" s="1407"/>
      <c r="E19" s="1417"/>
      <c r="F19" s="1418"/>
      <c r="G19" s="1420"/>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10" t="s">
        <v>297</v>
      </c>
      <c r="P27" s="1410"/>
      <c r="Q27" s="1410"/>
      <c r="R27" s="1349" t="s">
        <v>269</v>
      </c>
      <c r="S27" s="1349"/>
      <c r="T27" s="1349"/>
      <c r="U27" s="1306" t="s">
        <v>339</v>
      </c>
      <c r="W27" s="1421"/>
    </row>
    <row r="28" spans="1:36" ht="17.100000000000001" customHeight="1">
      <c r="O28" s="1350" t="s">
        <v>577</v>
      </c>
      <c r="P28" s="1350" t="s">
        <v>270</v>
      </c>
      <c r="Q28" s="1350"/>
      <c r="R28" s="1349"/>
      <c r="S28" s="1349"/>
      <c r="T28" s="1349"/>
      <c r="U28" s="1306"/>
      <c r="W28" s="1421"/>
    </row>
    <row r="29" spans="1:36" ht="37.5" customHeight="1">
      <c r="O29" s="1350"/>
      <c r="P29" s="98" t="s">
        <v>578</v>
      </c>
      <c r="Q29" s="98" t="s">
        <v>6</v>
      </c>
      <c r="R29" s="99" t="s">
        <v>273</v>
      </c>
      <c r="S29" s="1351" t="s">
        <v>272</v>
      </c>
      <c r="T29" s="1351"/>
      <c r="U29" s="1306"/>
      <c r="W29" s="1421"/>
    </row>
    <row r="30" spans="1:36" ht="17.100000000000001" customHeight="1">
      <c r="G30" s="150"/>
      <c r="H30" s="150"/>
      <c r="I30" s="150"/>
      <c r="J30" s="150"/>
      <c r="K30" s="150"/>
      <c r="L30" s="116"/>
      <c r="M30" s="404" t="s">
        <v>182</v>
      </c>
      <c r="N30" s="405"/>
      <c r="O30" s="1422"/>
      <c r="P30" s="1422"/>
      <c r="Q30" s="1422"/>
      <c r="R30" s="1422"/>
      <c r="S30" s="1422"/>
      <c r="T30" s="1422"/>
      <c r="U30" s="1422"/>
      <c r="V30" s="116"/>
      <c r="W30" s="116"/>
      <c r="X30" s="196"/>
      <c r="Y30" s="196"/>
      <c r="Z30" s="196"/>
      <c r="AA30" s="196"/>
      <c r="AB30" s="196"/>
      <c r="AC30" s="196"/>
      <c r="AD30" s="196"/>
      <c r="AE30" s="196"/>
      <c r="AF30" s="196"/>
      <c r="AG30" s="196"/>
      <c r="AH30" s="196"/>
      <c r="AI30" s="196"/>
      <c r="AJ30" s="196"/>
    </row>
    <row r="31" spans="1:36" s="493" customFormat="1" ht="22.5">
      <c r="A31" s="1325">
        <v>1</v>
      </c>
      <c r="B31" s="795"/>
      <c r="C31" s="795"/>
      <c r="D31" s="795"/>
      <c r="E31" s="796"/>
      <c r="F31" s="797"/>
      <c r="G31" s="797"/>
      <c r="H31" s="797"/>
      <c r="I31" s="798"/>
      <c r="J31" s="793"/>
      <c r="K31" s="800"/>
      <c r="L31" s="562">
        <f>mergeValue(A31)</f>
        <v>1</v>
      </c>
      <c r="M31" s="610" t="s">
        <v>19</v>
      </c>
      <c r="N31" s="615"/>
      <c r="O31" s="1333"/>
      <c r="P31" s="1334"/>
      <c r="Q31" s="1334"/>
      <c r="R31" s="1334"/>
      <c r="S31" s="1334"/>
      <c r="T31" s="1334"/>
      <c r="U31" s="1334"/>
      <c r="V31" s="1335"/>
      <c r="W31" s="1129" t="s">
        <v>717</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25"/>
      <c r="B32" s="1325">
        <v>1</v>
      </c>
      <c r="C32" s="795"/>
      <c r="D32" s="795"/>
      <c r="E32" s="797"/>
      <c r="F32" s="797"/>
      <c r="G32" s="797"/>
      <c r="H32" s="797"/>
      <c r="I32" s="792"/>
      <c r="J32" s="791"/>
      <c r="K32" s="794"/>
      <c r="L32" s="562" t="str">
        <f>mergeValue(A32) &amp;"."&amp; mergeValue(B32)</f>
        <v>1.1</v>
      </c>
      <c r="M32" s="516" t="s">
        <v>15</v>
      </c>
      <c r="N32" s="615"/>
      <c r="O32" s="1333"/>
      <c r="P32" s="1334"/>
      <c r="Q32" s="1334"/>
      <c r="R32" s="1334"/>
      <c r="S32" s="1334"/>
      <c r="T32" s="1334"/>
      <c r="U32" s="1334"/>
      <c r="V32" s="1335"/>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25"/>
      <c r="B33" s="1325"/>
      <c r="C33" s="1325">
        <v>1</v>
      </c>
      <c r="D33" s="795"/>
      <c r="E33" s="797"/>
      <c r="F33" s="797"/>
      <c r="G33" s="797"/>
      <c r="H33" s="797"/>
      <c r="I33" s="799"/>
      <c r="J33" s="791"/>
      <c r="K33" s="794"/>
      <c r="L33" s="562" t="str">
        <f>mergeValue(A33) &amp;"."&amp; mergeValue(B33)&amp;"."&amp; mergeValue(C33)</f>
        <v>1.1.1</v>
      </c>
      <c r="M33" s="517" t="s">
        <v>7</v>
      </c>
      <c r="N33" s="615"/>
      <c r="O33" s="1333"/>
      <c r="P33" s="1334"/>
      <c r="Q33" s="1334"/>
      <c r="R33" s="1334"/>
      <c r="S33" s="1334"/>
      <c r="T33" s="1334"/>
      <c r="U33" s="1334"/>
      <c r="V33" s="1335"/>
      <c r="W33" s="1129" t="s">
        <v>599</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25"/>
      <c r="B34" s="1325"/>
      <c r="C34" s="1325"/>
      <c r="D34" s="1325">
        <v>1</v>
      </c>
      <c r="E34" s="797"/>
      <c r="F34" s="797"/>
      <c r="G34" s="797"/>
      <c r="H34" s="797"/>
      <c r="I34" s="799"/>
      <c r="J34" s="791"/>
      <c r="K34" s="794"/>
      <c r="L34" s="562" t="str">
        <f>mergeValue(A34) &amp;"."&amp; mergeValue(B34)&amp;"."&amp; mergeValue(C34)&amp;"."&amp; mergeValue(D34)</f>
        <v>1.1.1.1</v>
      </c>
      <c r="M34" s="518" t="s">
        <v>21</v>
      </c>
      <c r="N34" s="615"/>
      <c r="O34" s="1333"/>
      <c r="P34" s="1334"/>
      <c r="Q34" s="1334"/>
      <c r="R34" s="1334"/>
      <c r="S34" s="1334"/>
      <c r="T34" s="1334"/>
      <c r="U34" s="1334"/>
      <c r="V34" s="1335"/>
      <c r="W34" s="1129" t="s">
        <v>600</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25"/>
      <c r="B35" s="1325"/>
      <c r="C35" s="1325"/>
      <c r="D35" s="1325"/>
      <c r="E35" s="1325">
        <v>1</v>
      </c>
      <c r="F35" s="797"/>
      <c r="G35" s="797"/>
      <c r="H35" s="795">
        <v>1</v>
      </c>
      <c r="I35" s="1325">
        <v>1</v>
      </c>
      <c r="J35" s="797"/>
      <c r="K35" s="802"/>
      <c r="L35" s="562" t="str">
        <f>mergeValue(A35) &amp;"."&amp; mergeValue(B35)&amp;"."&amp; mergeValue(C35)&amp;"."&amp; mergeValue(D35)&amp;"."&amp; mergeValue(E35)</f>
        <v>1.1.1.1.1</v>
      </c>
      <c r="M35" s="524" t="s">
        <v>8</v>
      </c>
      <c r="N35" s="615"/>
      <c r="O35" s="1328"/>
      <c r="P35" s="1329"/>
      <c r="Q35" s="1329"/>
      <c r="R35" s="1329"/>
      <c r="S35" s="1329"/>
      <c r="T35" s="1329"/>
      <c r="U35" s="1329"/>
      <c r="V35" s="1330"/>
      <c r="W35" s="1129" t="s">
        <v>718</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25"/>
      <c r="B36" s="1325"/>
      <c r="C36" s="1325"/>
      <c r="D36" s="1325"/>
      <c r="E36" s="1325"/>
      <c r="F36" s="1325">
        <v>1</v>
      </c>
      <c r="G36" s="795"/>
      <c r="H36" s="795"/>
      <c r="I36" s="1325"/>
      <c r="J36" s="1325">
        <v>1</v>
      </c>
      <c r="K36" s="803"/>
      <c r="L36" s="562" t="str">
        <f>mergeValue(A36) &amp;"."&amp; mergeValue(B36)&amp;"."&amp; mergeValue(C36)&amp;"."&amp; mergeValue(D36)&amp;"."&amp; mergeValue(E36)&amp;"."&amp; mergeValue(F36)</f>
        <v>1.1.1.1.1.1</v>
      </c>
      <c r="M36" s="525" t="s">
        <v>9</v>
      </c>
      <c r="N36" s="615"/>
      <c r="O36" s="1328"/>
      <c r="P36" s="1329"/>
      <c r="Q36" s="1329"/>
      <c r="R36" s="1329"/>
      <c r="S36" s="1329"/>
      <c r="T36" s="1329"/>
      <c r="U36" s="1329"/>
      <c r="V36" s="1330"/>
      <c r="W36" s="1129" t="s">
        <v>719</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25"/>
      <c r="B37" s="1325"/>
      <c r="C37" s="1325"/>
      <c r="D37" s="1325"/>
      <c r="E37" s="1325"/>
      <c r="F37" s="1325"/>
      <c r="G37" s="795">
        <v>1</v>
      </c>
      <c r="H37" s="795"/>
      <c r="I37" s="1325"/>
      <c r="J37" s="1325"/>
      <c r="K37" s="803">
        <v>1</v>
      </c>
      <c r="L37" s="562" t="str">
        <f>mergeValue(A37) &amp;"."&amp; mergeValue(B37)&amp;"."&amp; mergeValue(C37)&amp;"."&amp; mergeValue(D37)&amp;"."&amp; mergeValue(E37)&amp;"."&amp; mergeValue(F37)&amp;"."&amp; mergeValue(G37)</f>
        <v>1.1.1.1.1.1.1</v>
      </c>
      <c r="M37" s="1016"/>
      <c r="N37" s="615"/>
      <c r="O37" s="532"/>
      <c r="P37" s="532"/>
      <c r="Q37" s="1040"/>
      <c r="R37" s="1320"/>
      <c r="S37" s="1321" t="s">
        <v>83</v>
      </c>
      <c r="T37" s="1320"/>
      <c r="U37" s="1321" t="s">
        <v>83</v>
      </c>
      <c r="V37" s="532"/>
      <c r="W37" s="1295" t="s">
        <v>720</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325"/>
      <c r="B38" s="1325"/>
      <c r="C38" s="1325"/>
      <c r="D38" s="1325"/>
      <c r="E38" s="1325"/>
      <c r="F38" s="1325"/>
      <c r="G38" s="795"/>
      <c r="H38" s="795"/>
      <c r="I38" s="1325"/>
      <c r="J38" s="1325"/>
      <c r="K38" s="803"/>
      <c r="L38" s="569"/>
      <c r="M38" s="615"/>
      <c r="N38" s="615"/>
      <c r="O38" s="532"/>
      <c r="P38" s="532"/>
      <c r="Q38" s="553" t="str">
        <f>R37 &amp; "-" &amp; T37</f>
        <v>-</v>
      </c>
      <c r="R38" s="1320"/>
      <c r="S38" s="1321"/>
      <c r="T38" s="1320"/>
      <c r="U38" s="1321"/>
      <c r="V38" s="532"/>
      <c r="W38" s="1296"/>
      <c r="X38" s="554"/>
      <c r="Y38" s="558"/>
      <c r="Z38" s="558" t="str">
        <f t="shared" si="0"/>
        <v/>
      </c>
      <c r="AA38" s="558"/>
      <c r="AB38" s="558"/>
      <c r="AC38" s="558"/>
      <c r="AD38" s="554"/>
      <c r="AE38" s="554"/>
      <c r="AF38" s="554"/>
      <c r="AG38" s="554"/>
      <c r="AH38" s="554"/>
      <c r="AI38" s="554"/>
      <c r="AJ38" s="554"/>
    </row>
    <row r="39" spans="1:36" s="493" customFormat="1" ht="15" customHeight="1">
      <c r="A39" s="1325"/>
      <c r="B39" s="1325"/>
      <c r="C39" s="1325"/>
      <c r="D39" s="1325"/>
      <c r="E39" s="1325"/>
      <c r="F39" s="1325"/>
      <c r="G39" s="797"/>
      <c r="H39" s="795"/>
      <c r="I39" s="1325"/>
      <c r="J39" s="1325"/>
      <c r="K39" s="802"/>
      <c r="L39" s="508"/>
      <c r="M39" s="527" t="s">
        <v>24</v>
      </c>
      <c r="N39" s="534"/>
      <c r="O39" s="534"/>
      <c r="P39" s="534"/>
      <c r="Q39" s="534"/>
      <c r="R39" s="534"/>
      <c r="S39" s="534"/>
      <c r="T39" s="534"/>
      <c r="U39" s="534"/>
      <c r="V39" s="530"/>
      <c r="W39" s="1297"/>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25"/>
      <c r="B40" s="1325"/>
      <c r="C40" s="1325"/>
      <c r="D40" s="1325"/>
      <c r="E40" s="1325"/>
      <c r="F40" s="797"/>
      <c r="G40" s="797"/>
      <c r="H40" s="795"/>
      <c r="I40" s="1325"/>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25"/>
      <c r="B41" s="1325"/>
      <c r="C41" s="1325"/>
      <c r="D41" s="1325"/>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25"/>
      <c r="B42" s="1325"/>
      <c r="C42" s="1325"/>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25"/>
      <c r="B43" s="1325"/>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25"/>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25">
        <v>1</v>
      </c>
      <c r="B49" s="813"/>
      <c r="C49" s="813"/>
      <c r="D49" s="813"/>
      <c r="E49" s="814"/>
      <c r="F49" s="815"/>
      <c r="G49" s="815"/>
      <c r="H49" s="815"/>
      <c r="I49" s="816"/>
      <c r="J49" s="811"/>
      <c r="K49" s="818"/>
      <c r="L49" s="562">
        <f>mergeValue(A49)</f>
        <v>1</v>
      </c>
      <c r="M49" s="610" t="s">
        <v>19</v>
      </c>
      <c r="N49" s="615"/>
      <c r="O49" s="1333"/>
      <c r="P49" s="1334"/>
      <c r="Q49" s="1334"/>
      <c r="R49" s="1334"/>
      <c r="S49" s="1334"/>
      <c r="T49" s="1334"/>
      <c r="U49" s="1334"/>
      <c r="V49" s="1335"/>
      <c r="W49" s="1129" t="s">
        <v>717</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25"/>
      <c r="B50" s="1325">
        <v>1</v>
      </c>
      <c r="C50" s="813"/>
      <c r="D50" s="813"/>
      <c r="E50" s="815"/>
      <c r="F50" s="815"/>
      <c r="G50" s="815"/>
      <c r="H50" s="815"/>
      <c r="I50" s="810"/>
      <c r="J50" s="809"/>
      <c r="K50" s="812"/>
      <c r="L50" s="562" t="str">
        <f>mergeValue(A50) &amp;"."&amp; mergeValue(B50)</f>
        <v>1.1</v>
      </c>
      <c r="M50" s="516" t="s">
        <v>15</v>
      </c>
      <c r="N50" s="615"/>
      <c r="O50" s="1333"/>
      <c r="P50" s="1334"/>
      <c r="Q50" s="1334"/>
      <c r="R50" s="1334"/>
      <c r="S50" s="1334"/>
      <c r="T50" s="1334"/>
      <c r="U50" s="1334"/>
      <c r="V50" s="1335"/>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25"/>
      <c r="B51" s="1325"/>
      <c r="C51" s="1325">
        <v>1</v>
      </c>
      <c r="D51" s="813"/>
      <c r="E51" s="815"/>
      <c r="F51" s="815"/>
      <c r="G51" s="815"/>
      <c r="H51" s="815"/>
      <c r="I51" s="817"/>
      <c r="J51" s="809"/>
      <c r="K51" s="812"/>
      <c r="L51" s="562" t="str">
        <f>mergeValue(A51) &amp;"."&amp; mergeValue(B51)&amp;"."&amp; mergeValue(C51)</f>
        <v>1.1.1</v>
      </c>
      <c r="M51" s="517" t="s">
        <v>7</v>
      </c>
      <c r="N51" s="615"/>
      <c r="O51" s="1333"/>
      <c r="P51" s="1334"/>
      <c r="Q51" s="1334"/>
      <c r="R51" s="1334"/>
      <c r="S51" s="1334"/>
      <c r="T51" s="1334"/>
      <c r="U51" s="1334"/>
      <c r="V51" s="1335"/>
      <c r="W51" s="1129" t="s">
        <v>599</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25"/>
      <c r="B52" s="1325"/>
      <c r="C52" s="1325"/>
      <c r="D52" s="1325">
        <v>1</v>
      </c>
      <c r="E52" s="815"/>
      <c r="F52" s="815"/>
      <c r="G52" s="815"/>
      <c r="H52" s="815"/>
      <c r="I52" s="817"/>
      <c r="J52" s="809"/>
      <c r="K52" s="812"/>
      <c r="L52" s="562" t="str">
        <f>mergeValue(A52) &amp;"."&amp; mergeValue(B52)&amp;"."&amp; mergeValue(C52)&amp;"."&amp; mergeValue(D52)</f>
        <v>1.1.1.1</v>
      </c>
      <c r="M52" s="518" t="s">
        <v>21</v>
      </c>
      <c r="N52" s="615"/>
      <c r="O52" s="1333"/>
      <c r="P52" s="1334"/>
      <c r="Q52" s="1334"/>
      <c r="R52" s="1334"/>
      <c r="S52" s="1334"/>
      <c r="T52" s="1334"/>
      <c r="U52" s="1334"/>
      <c r="V52" s="1335"/>
      <c r="W52" s="1129" t="s">
        <v>600</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25"/>
      <c r="B53" s="1325"/>
      <c r="C53" s="1325"/>
      <c r="D53" s="1325"/>
      <c r="E53" s="1325">
        <v>1</v>
      </c>
      <c r="F53" s="815"/>
      <c r="G53" s="815"/>
      <c r="H53" s="813">
        <v>1</v>
      </c>
      <c r="I53" s="1325">
        <v>1</v>
      </c>
      <c r="J53" s="815"/>
      <c r="K53" s="820"/>
      <c r="L53" s="562" t="str">
        <f>mergeValue(A53) &amp;"."&amp; mergeValue(B53)&amp;"."&amp; mergeValue(C53)&amp;"."&amp; mergeValue(D53)&amp;"."&amp; mergeValue(E53)</f>
        <v>1.1.1.1.1</v>
      </c>
      <c r="M53" s="524" t="s">
        <v>8</v>
      </c>
      <c r="N53" s="615"/>
      <c r="O53" s="1328"/>
      <c r="P53" s="1329"/>
      <c r="Q53" s="1329"/>
      <c r="R53" s="1329"/>
      <c r="S53" s="1329"/>
      <c r="T53" s="1329"/>
      <c r="U53" s="1329"/>
      <c r="V53" s="1330"/>
      <c r="W53" s="1129" t="s">
        <v>718</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25"/>
      <c r="B54" s="1325"/>
      <c r="C54" s="1325"/>
      <c r="D54" s="1325"/>
      <c r="E54" s="1325"/>
      <c r="F54" s="1325">
        <v>1</v>
      </c>
      <c r="G54" s="813"/>
      <c r="H54" s="813"/>
      <c r="I54" s="1325"/>
      <c r="J54" s="1325">
        <v>1</v>
      </c>
      <c r="K54" s="821"/>
      <c r="L54" s="562" t="str">
        <f>mergeValue(A54) &amp;"."&amp; mergeValue(B54)&amp;"."&amp; mergeValue(C54)&amp;"."&amp; mergeValue(D54)&amp;"."&amp; mergeValue(E54)&amp;"."&amp; mergeValue(F54)</f>
        <v>1.1.1.1.1.1</v>
      </c>
      <c r="M54" s="525" t="s">
        <v>9</v>
      </c>
      <c r="N54" s="615"/>
      <c r="O54" s="1328"/>
      <c r="P54" s="1329"/>
      <c r="Q54" s="1329"/>
      <c r="R54" s="1329"/>
      <c r="S54" s="1329"/>
      <c r="T54" s="1329"/>
      <c r="U54" s="1329"/>
      <c r="V54" s="1330"/>
      <c r="W54" s="1129" t="s">
        <v>719</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25"/>
      <c r="B55" s="1325"/>
      <c r="C55" s="1325"/>
      <c r="D55" s="1325"/>
      <c r="E55" s="1325"/>
      <c r="F55" s="1325"/>
      <c r="G55" s="813">
        <v>1</v>
      </c>
      <c r="H55" s="813"/>
      <c r="I55" s="1325"/>
      <c r="J55" s="1325"/>
      <c r="K55" s="821">
        <v>1</v>
      </c>
      <c r="L55" s="562" t="str">
        <f>mergeValue(A55) &amp;"."&amp; mergeValue(B55)&amp;"."&amp; mergeValue(C55)&amp;"."&amp; mergeValue(D55)&amp;"."&amp; mergeValue(E55)&amp;"."&amp; mergeValue(F55)&amp;"."&amp; mergeValue(G55)</f>
        <v>1.1.1.1.1.1.1</v>
      </c>
      <c r="M55" s="1016"/>
      <c r="N55" s="615"/>
      <c r="O55" s="532"/>
      <c r="P55" s="532"/>
      <c r="Q55" s="1040"/>
      <c r="R55" s="1320"/>
      <c r="S55" s="1321" t="s">
        <v>83</v>
      </c>
      <c r="T55" s="1320"/>
      <c r="U55" s="1321" t="s">
        <v>83</v>
      </c>
      <c r="V55" s="532"/>
      <c r="W55" s="1295" t="s">
        <v>720</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325"/>
      <c r="B56" s="1325"/>
      <c r="C56" s="1325"/>
      <c r="D56" s="1325"/>
      <c r="E56" s="1325"/>
      <c r="F56" s="1325"/>
      <c r="G56" s="813"/>
      <c r="H56" s="813"/>
      <c r="I56" s="1325"/>
      <c r="J56" s="1325"/>
      <c r="K56" s="821"/>
      <c r="L56" s="569"/>
      <c r="M56" s="615"/>
      <c r="N56" s="615"/>
      <c r="O56" s="532"/>
      <c r="P56" s="532"/>
      <c r="Q56" s="553" t="str">
        <f>R55 &amp; "-" &amp; T55</f>
        <v>-</v>
      </c>
      <c r="R56" s="1320"/>
      <c r="S56" s="1321"/>
      <c r="T56" s="1320"/>
      <c r="U56" s="1321"/>
      <c r="V56" s="532"/>
      <c r="W56" s="1296"/>
      <c r="X56" s="554"/>
      <c r="Y56" s="558"/>
      <c r="Z56" s="558" t="str">
        <f t="shared" si="1"/>
        <v/>
      </c>
      <c r="AA56" s="558"/>
      <c r="AB56" s="558"/>
      <c r="AC56" s="558"/>
      <c r="AD56" s="554"/>
      <c r="AE56" s="554"/>
      <c r="AF56" s="554"/>
      <c r="AG56" s="554"/>
      <c r="AH56" s="554"/>
      <c r="AI56" s="554"/>
      <c r="AJ56" s="554"/>
    </row>
    <row r="57" spans="1:36" s="493" customFormat="1" ht="15" customHeight="1">
      <c r="A57" s="1325"/>
      <c r="B57" s="1325"/>
      <c r="C57" s="1325"/>
      <c r="D57" s="1325"/>
      <c r="E57" s="1325"/>
      <c r="F57" s="1325"/>
      <c r="G57" s="815"/>
      <c r="H57" s="813"/>
      <c r="I57" s="1325"/>
      <c r="J57" s="1325"/>
      <c r="K57" s="820"/>
      <c r="L57" s="508"/>
      <c r="M57" s="527" t="s">
        <v>24</v>
      </c>
      <c r="N57" s="534"/>
      <c r="O57" s="534"/>
      <c r="P57" s="534"/>
      <c r="Q57" s="534"/>
      <c r="R57" s="534"/>
      <c r="S57" s="534"/>
      <c r="T57" s="534"/>
      <c r="U57" s="534"/>
      <c r="V57" s="530"/>
      <c r="W57" s="1297"/>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25"/>
      <c r="B58" s="1325"/>
      <c r="C58" s="1325"/>
      <c r="D58" s="1325"/>
      <c r="E58" s="1325"/>
      <c r="F58" s="815"/>
      <c r="G58" s="815"/>
      <c r="H58" s="813"/>
      <c r="I58" s="1325"/>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25"/>
      <c r="B59" s="1325"/>
      <c r="C59" s="1325"/>
      <c r="D59" s="1325"/>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25"/>
      <c r="B60" s="1325"/>
      <c r="C60" s="1325"/>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25"/>
      <c r="B61" s="1325"/>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25"/>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25">
        <v>1</v>
      </c>
      <c r="B67" s="831"/>
      <c r="C67" s="831"/>
      <c r="D67" s="831"/>
      <c r="E67" s="832"/>
      <c r="F67" s="833"/>
      <c r="G67" s="833"/>
      <c r="H67" s="833"/>
      <c r="I67" s="834"/>
      <c r="J67" s="829"/>
      <c r="K67" s="836"/>
      <c r="L67" s="562">
        <f>mergeValue(A67)</f>
        <v>1</v>
      </c>
      <c r="M67" s="610" t="s">
        <v>19</v>
      </c>
      <c r="N67" s="615"/>
      <c r="O67" s="1333"/>
      <c r="P67" s="1334"/>
      <c r="Q67" s="1334"/>
      <c r="R67" s="1334"/>
      <c r="S67" s="1334"/>
      <c r="T67" s="1334"/>
      <c r="U67" s="1334"/>
      <c r="V67" s="1335"/>
      <c r="W67" s="1129" t="s">
        <v>717</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25"/>
      <c r="B68" s="1325">
        <v>1</v>
      </c>
      <c r="C68" s="831"/>
      <c r="D68" s="831"/>
      <c r="E68" s="833"/>
      <c r="F68" s="833"/>
      <c r="G68" s="833"/>
      <c r="H68" s="833"/>
      <c r="I68" s="828"/>
      <c r="J68" s="827"/>
      <c r="K68" s="830"/>
      <c r="L68" s="562" t="str">
        <f>mergeValue(A68) &amp;"."&amp; mergeValue(B68)</f>
        <v>1.1</v>
      </c>
      <c r="M68" s="516" t="s">
        <v>15</v>
      </c>
      <c r="N68" s="615"/>
      <c r="O68" s="1333"/>
      <c r="P68" s="1334"/>
      <c r="Q68" s="1334"/>
      <c r="R68" s="1334"/>
      <c r="S68" s="1334"/>
      <c r="T68" s="1334"/>
      <c r="U68" s="1334"/>
      <c r="V68" s="1335"/>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25"/>
      <c r="B69" s="1325"/>
      <c r="C69" s="1325">
        <v>1</v>
      </c>
      <c r="D69" s="831"/>
      <c r="E69" s="833"/>
      <c r="F69" s="833"/>
      <c r="G69" s="833"/>
      <c r="H69" s="833"/>
      <c r="I69" s="835"/>
      <c r="J69" s="827"/>
      <c r="K69" s="830"/>
      <c r="L69" s="562" t="str">
        <f>mergeValue(A69) &amp;"."&amp; mergeValue(B69)&amp;"."&amp; mergeValue(C69)</f>
        <v>1.1.1</v>
      </c>
      <c r="M69" s="517" t="s">
        <v>7</v>
      </c>
      <c r="N69" s="615"/>
      <c r="O69" s="1333"/>
      <c r="P69" s="1334"/>
      <c r="Q69" s="1334"/>
      <c r="R69" s="1334"/>
      <c r="S69" s="1334"/>
      <c r="T69" s="1334"/>
      <c r="U69" s="1334"/>
      <c r="V69" s="1335"/>
      <c r="W69" s="1129" t="s">
        <v>599</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25"/>
      <c r="B70" s="1325"/>
      <c r="C70" s="1325"/>
      <c r="D70" s="1325">
        <v>1</v>
      </c>
      <c r="E70" s="833"/>
      <c r="F70" s="833"/>
      <c r="G70" s="833"/>
      <c r="H70" s="833"/>
      <c r="I70" s="835"/>
      <c r="J70" s="827"/>
      <c r="K70" s="830"/>
      <c r="L70" s="562" t="str">
        <f>mergeValue(A70) &amp;"."&amp; mergeValue(B70)&amp;"."&amp; mergeValue(C70)&amp;"."&amp; mergeValue(D70)</f>
        <v>1.1.1.1</v>
      </c>
      <c r="M70" s="518" t="s">
        <v>21</v>
      </c>
      <c r="N70" s="615"/>
      <c r="O70" s="1333"/>
      <c r="P70" s="1334"/>
      <c r="Q70" s="1334"/>
      <c r="R70" s="1334"/>
      <c r="S70" s="1334"/>
      <c r="T70" s="1334"/>
      <c r="U70" s="1334"/>
      <c r="V70" s="1335"/>
      <c r="W70" s="1129" t="s">
        <v>600</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25"/>
      <c r="B71" s="1325"/>
      <c r="C71" s="1325"/>
      <c r="D71" s="1325"/>
      <c r="E71" s="1325">
        <v>1</v>
      </c>
      <c r="F71" s="833"/>
      <c r="G71" s="833"/>
      <c r="H71" s="831">
        <v>1</v>
      </c>
      <c r="I71" s="1325">
        <v>1</v>
      </c>
      <c r="J71" s="833"/>
      <c r="K71" s="838"/>
      <c r="L71" s="562" t="str">
        <f>mergeValue(A71) &amp;"."&amp; mergeValue(B71)&amp;"."&amp; mergeValue(C71)&amp;"."&amp; mergeValue(D71)&amp;"."&amp; mergeValue(E71)</f>
        <v>1.1.1.1.1</v>
      </c>
      <c r="M71" s="524" t="s">
        <v>8</v>
      </c>
      <c r="N71" s="615"/>
      <c r="O71" s="1328"/>
      <c r="P71" s="1329"/>
      <c r="Q71" s="1329"/>
      <c r="R71" s="1329"/>
      <c r="S71" s="1329"/>
      <c r="T71" s="1329"/>
      <c r="U71" s="1329"/>
      <c r="V71" s="1330"/>
      <c r="W71" s="1129" t="s">
        <v>718</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25"/>
      <c r="B72" s="1325"/>
      <c r="C72" s="1325"/>
      <c r="D72" s="1325"/>
      <c r="E72" s="1325"/>
      <c r="F72" s="1325">
        <v>1</v>
      </c>
      <c r="G72" s="831"/>
      <c r="H72" s="831"/>
      <c r="I72" s="1325"/>
      <c r="J72" s="1325">
        <v>1</v>
      </c>
      <c r="K72" s="839"/>
      <c r="L72" s="562" t="str">
        <f>mergeValue(A72) &amp;"."&amp; mergeValue(B72)&amp;"."&amp; mergeValue(C72)&amp;"."&amp; mergeValue(D72)&amp;"."&amp; mergeValue(E72)&amp;"."&amp; mergeValue(F72)</f>
        <v>1.1.1.1.1.1</v>
      </c>
      <c r="M72" s="525" t="s">
        <v>9</v>
      </c>
      <c r="N72" s="615"/>
      <c r="O72" s="1328"/>
      <c r="P72" s="1329"/>
      <c r="Q72" s="1329"/>
      <c r="R72" s="1329"/>
      <c r="S72" s="1329"/>
      <c r="T72" s="1329"/>
      <c r="U72" s="1329"/>
      <c r="V72" s="1330"/>
      <c r="W72" s="1129" t="s">
        <v>719</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25"/>
      <c r="B73" s="1325"/>
      <c r="C73" s="1325"/>
      <c r="D73" s="1325"/>
      <c r="E73" s="1325"/>
      <c r="F73" s="1325"/>
      <c r="G73" s="831">
        <v>1</v>
      </c>
      <c r="H73" s="831"/>
      <c r="I73" s="1325"/>
      <c r="J73" s="1325"/>
      <c r="K73" s="839">
        <v>1</v>
      </c>
      <c r="L73" s="562" t="str">
        <f>mergeValue(A73) &amp;"."&amp; mergeValue(B73)&amp;"."&amp; mergeValue(C73)&amp;"."&amp; mergeValue(D73)&amp;"."&amp; mergeValue(E73)&amp;"."&amp; mergeValue(F73)&amp;"."&amp; mergeValue(G73)</f>
        <v>1.1.1.1.1.1.1</v>
      </c>
      <c r="M73" s="1016"/>
      <c r="N73" s="615"/>
      <c r="O73" s="532"/>
      <c r="P73" s="532"/>
      <c r="Q73" s="1040"/>
      <c r="R73" s="1320"/>
      <c r="S73" s="1321" t="s">
        <v>83</v>
      </c>
      <c r="T73" s="1320"/>
      <c r="U73" s="1321" t="s">
        <v>83</v>
      </c>
      <c r="V73" s="532"/>
      <c r="W73" s="1295" t="s">
        <v>720</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25"/>
      <c r="B74" s="1325"/>
      <c r="C74" s="1325"/>
      <c r="D74" s="1325"/>
      <c r="E74" s="1325"/>
      <c r="F74" s="1325"/>
      <c r="G74" s="831"/>
      <c r="H74" s="831"/>
      <c r="I74" s="1325"/>
      <c r="J74" s="1325"/>
      <c r="K74" s="839"/>
      <c r="L74" s="569"/>
      <c r="M74" s="615"/>
      <c r="N74" s="615"/>
      <c r="O74" s="532"/>
      <c r="P74" s="532"/>
      <c r="Q74" s="553" t="str">
        <f>R73 &amp; "-" &amp; T73</f>
        <v>-</v>
      </c>
      <c r="R74" s="1320"/>
      <c r="S74" s="1321"/>
      <c r="T74" s="1320"/>
      <c r="U74" s="1321"/>
      <c r="V74" s="532"/>
      <c r="W74" s="1296"/>
      <c r="X74" s="554"/>
      <c r="Y74" s="558"/>
      <c r="Z74" s="558" t="str">
        <f t="shared" si="2"/>
        <v/>
      </c>
      <c r="AA74" s="558"/>
      <c r="AB74" s="558"/>
      <c r="AC74" s="558"/>
      <c r="AD74" s="554"/>
      <c r="AE74" s="554"/>
      <c r="AF74" s="554"/>
      <c r="AG74" s="554"/>
      <c r="AH74" s="554"/>
      <c r="AI74" s="554"/>
      <c r="AJ74" s="554"/>
    </row>
    <row r="75" spans="1:36" s="493" customFormat="1" ht="15" customHeight="1">
      <c r="A75" s="1325"/>
      <c r="B75" s="1325"/>
      <c r="C75" s="1325"/>
      <c r="D75" s="1325"/>
      <c r="E75" s="1325"/>
      <c r="F75" s="1325"/>
      <c r="G75" s="833"/>
      <c r="H75" s="831"/>
      <c r="I75" s="1325"/>
      <c r="J75" s="1325"/>
      <c r="K75" s="838"/>
      <c r="L75" s="508"/>
      <c r="M75" s="527" t="s">
        <v>24</v>
      </c>
      <c r="N75" s="534"/>
      <c r="O75" s="534"/>
      <c r="P75" s="534"/>
      <c r="Q75" s="534"/>
      <c r="R75" s="534"/>
      <c r="S75" s="534"/>
      <c r="T75" s="534"/>
      <c r="U75" s="534"/>
      <c r="V75" s="530"/>
      <c r="W75" s="1297"/>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25"/>
      <c r="B76" s="1325"/>
      <c r="C76" s="1325"/>
      <c r="D76" s="1325"/>
      <c r="E76" s="1325"/>
      <c r="F76" s="833"/>
      <c r="G76" s="833"/>
      <c r="H76" s="831"/>
      <c r="I76" s="1325"/>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25"/>
      <c r="B77" s="1325"/>
      <c r="C77" s="1325"/>
      <c r="D77" s="1325"/>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25"/>
      <c r="B78" s="1325"/>
      <c r="C78" s="1325"/>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25"/>
      <c r="B79" s="1325"/>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25"/>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25">
        <v>1</v>
      </c>
      <c r="B85" s="867"/>
      <c r="C85" s="867"/>
      <c r="D85" s="867"/>
      <c r="E85" s="868"/>
      <c r="F85" s="869"/>
      <c r="G85" s="867"/>
      <c r="H85" s="867"/>
      <c r="I85" s="870"/>
      <c r="J85" s="865"/>
      <c r="K85" s="874">
        <v>1</v>
      </c>
      <c r="L85" s="562">
        <f>mergeValue(A85)</f>
        <v>1</v>
      </c>
      <c r="M85" s="610" t="s">
        <v>19</v>
      </c>
      <c r="N85" s="549"/>
      <c r="O85" s="1402"/>
      <c r="P85" s="1403"/>
      <c r="Q85" s="1403"/>
      <c r="R85" s="1403"/>
      <c r="S85" s="1403"/>
      <c r="T85" s="1403"/>
      <c r="U85" s="1403"/>
      <c r="V85" s="1404"/>
      <c r="W85" s="1129" t="s">
        <v>717</v>
      </c>
      <c r="X85" s="554"/>
      <c r="Y85" s="554"/>
      <c r="Z85" s="554"/>
      <c r="AA85" s="554"/>
      <c r="AB85" s="554"/>
      <c r="AC85" s="554"/>
      <c r="AD85" s="554"/>
      <c r="AE85" s="554"/>
      <c r="AF85" s="554"/>
      <c r="AG85" s="554"/>
      <c r="AH85" s="554"/>
      <c r="AI85" s="554"/>
    </row>
    <row r="86" spans="1:36" s="493" customFormat="1" ht="22.5">
      <c r="A86" s="1325"/>
      <c r="B86" s="1325">
        <v>1</v>
      </c>
      <c r="C86" s="867"/>
      <c r="D86" s="867"/>
      <c r="E86" s="869"/>
      <c r="F86" s="869"/>
      <c r="G86" s="867"/>
      <c r="H86" s="867"/>
      <c r="I86" s="864"/>
      <c r="J86" s="863"/>
      <c r="K86" s="874">
        <v>1</v>
      </c>
      <c r="L86" s="562" t="str">
        <f>mergeValue(A86) &amp;"."&amp; mergeValue(B86)</f>
        <v>1.1</v>
      </c>
      <c r="M86" s="516" t="s">
        <v>15</v>
      </c>
      <c r="N86" s="549"/>
      <c r="O86" s="1402"/>
      <c r="P86" s="1403"/>
      <c r="Q86" s="1403"/>
      <c r="R86" s="1403"/>
      <c r="S86" s="1403"/>
      <c r="T86" s="1403"/>
      <c r="U86" s="1403"/>
      <c r="V86" s="1404"/>
      <c r="W86" s="1129" t="s">
        <v>459</v>
      </c>
      <c r="X86" s="554"/>
      <c r="Y86" s="554"/>
      <c r="Z86" s="554"/>
      <c r="AA86" s="554"/>
      <c r="AB86" s="554"/>
      <c r="AC86" s="554"/>
      <c r="AD86" s="554"/>
      <c r="AE86" s="554"/>
      <c r="AF86" s="554"/>
      <c r="AG86" s="554"/>
      <c r="AH86" s="554"/>
      <c r="AI86" s="554"/>
    </row>
    <row r="87" spans="1:36" s="493" customFormat="1" ht="22.5">
      <c r="A87" s="1325"/>
      <c r="B87" s="1325"/>
      <c r="C87" s="1325">
        <v>1</v>
      </c>
      <c r="D87" s="867"/>
      <c r="E87" s="869"/>
      <c r="F87" s="869"/>
      <c r="G87" s="867"/>
      <c r="H87" s="867"/>
      <c r="I87" s="871"/>
      <c r="J87" s="863"/>
      <c r="K87" s="874">
        <v>1</v>
      </c>
      <c r="L87" s="562" t="str">
        <f>mergeValue(A87) &amp;"."&amp; mergeValue(B87)&amp;"."&amp; mergeValue(C87)</f>
        <v>1.1.1</v>
      </c>
      <c r="M87" s="517" t="s">
        <v>7</v>
      </c>
      <c r="N87" s="549"/>
      <c r="O87" s="1402"/>
      <c r="P87" s="1403"/>
      <c r="Q87" s="1403"/>
      <c r="R87" s="1403"/>
      <c r="S87" s="1403"/>
      <c r="T87" s="1403"/>
      <c r="U87" s="1403"/>
      <c r="V87" s="1404"/>
      <c r="W87" s="1129" t="s">
        <v>599</v>
      </c>
      <c r="X87" s="554"/>
      <c r="Y87" s="554"/>
      <c r="Z87" s="554"/>
      <c r="AA87" s="554"/>
      <c r="AB87" s="554"/>
      <c r="AC87" s="554"/>
      <c r="AD87" s="554"/>
      <c r="AE87" s="554"/>
      <c r="AF87" s="554"/>
      <c r="AG87" s="554"/>
      <c r="AH87" s="554"/>
      <c r="AI87" s="554"/>
    </row>
    <row r="88" spans="1:36" s="493" customFormat="1" ht="22.5">
      <c r="A88" s="1325"/>
      <c r="B88" s="1325"/>
      <c r="C88" s="1325"/>
      <c r="D88" s="1325">
        <v>1</v>
      </c>
      <c r="E88" s="869"/>
      <c r="F88" s="869"/>
      <c r="G88" s="867"/>
      <c r="H88" s="867"/>
      <c r="I88" s="1325">
        <v>1</v>
      </c>
      <c r="J88" s="863"/>
      <c r="K88" s="874">
        <v>1</v>
      </c>
      <c r="L88" s="562" t="str">
        <f>mergeValue(A88) &amp;"."&amp; mergeValue(B88)&amp;"."&amp; mergeValue(C88)&amp;"."&amp; mergeValue(D88)</f>
        <v>1.1.1.1</v>
      </c>
      <c r="M88" s="518" t="s">
        <v>21</v>
      </c>
      <c r="N88" s="549"/>
      <c r="O88" s="1402"/>
      <c r="P88" s="1403"/>
      <c r="Q88" s="1403"/>
      <c r="R88" s="1403"/>
      <c r="S88" s="1403"/>
      <c r="T88" s="1403"/>
      <c r="U88" s="1403"/>
      <c r="V88" s="1404"/>
      <c r="W88" s="1129" t="s">
        <v>600</v>
      </c>
      <c r="X88" s="554"/>
      <c r="Y88" s="554"/>
      <c r="Z88" s="554"/>
      <c r="AA88" s="554"/>
      <c r="AB88" s="554"/>
      <c r="AC88" s="554"/>
      <c r="AD88" s="554"/>
      <c r="AE88" s="554"/>
      <c r="AF88" s="554"/>
      <c r="AG88" s="554"/>
      <c r="AH88" s="554"/>
      <c r="AI88" s="554"/>
    </row>
    <row r="89" spans="1:36" s="493" customFormat="1" ht="11.25" hidden="1" customHeight="1">
      <c r="A89" s="1325"/>
      <c r="B89" s="1325"/>
      <c r="C89" s="1325"/>
      <c r="D89" s="1325"/>
      <c r="E89" s="1325">
        <v>1</v>
      </c>
      <c r="F89" s="869"/>
      <c r="G89" s="867"/>
      <c r="H89" s="867"/>
      <c r="I89" s="1325"/>
      <c r="J89" s="869"/>
      <c r="K89" s="874">
        <v>1</v>
      </c>
      <c r="L89" s="562"/>
      <c r="M89" s="524"/>
      <c r="N89" s="550"/>
      <c r="O89" s="1400"/>
      <c r="P89" s="1405"/>
      <c r="Q89" s="1405"/>
      <c r="R89" s="1405"/>
      <c r="S89" s="1405"/>
      <c r="T89" s="1405"/>
      <c r="U89" s="1405"/>
      <c r="V89" s="1406"/>
      <c r="W89" s="1090"/>
      <c r="X89" s="554"/>
      <c r="Y89" s="554"/>
      <c r="Z89" s="554"/>
      <c r="AA89" s="554"/>
      <c r="AB89" s="554"/>
      <c r="AC89" s="554"/>
      <c r="AD89" s="554"/>
      <c r="AE89" s="554"/>
      <c r="AF89" s="554"/>
      <c r="AG89" s="554"/>
      <c r="AH89" s="554"/>
      <c r="AI89" s="554"/>
    </row>
    <row r="90" spans="1:36" s="493" customFormat="1" ht="33.75">
      <c r="A90" s="1325"/>
      <c r="B90" s="1325"/>
      <c r="C90" s="1325"/>
      <c r="D90" s="1325"/>
      <c r="E90" s="1325"/>
      <c r="F90" s="1325">
        <v>1</v>
      </c>
      <c r="G90" s="867"/>
      <c r="H90" s="867"/>
      <c r="I90" s="1325"/>
      <c r="J90" s="1332"/>
      <c r="K90" s="874">
        <v>1</v>
      </c>
      <c r="L90" s="562" t="str">
        <f>mergeValue(A90) &amp;"."&amp; mergeValue(B90)&amp;"."&amp; mergeValue(C90)&amp;"."&amp; mergeValue(D90)&amp;"."&amp;  mergeValue(F90)</f>
        <v>1.1.1.1.1</v>
      </c>
      <c r="M90" s="524" t="s">
        <v>9</v>
      </c>
      <c r="N90" s="550"/>
      <c r="O90" s="1328"/>
      <c r="P90" s="1329"/>
      <c r="Q90" s="1329"/>
      <c r="R90" s="1329"/>
      <c r="S90" s="1329"/>
      <c r="T90" s="1329"/>
      <c r="U90" s="1329"/>
      <c r="V90" s="1330"/>
      <c r="W90" s="1129" t="s">
        <v>719</v>
      </c>
      <c r="X90" s="554"/>
      <c r="Y90" s="558" t="str">
        <f>strCheckUnique(Z90:Z93)</f>
        <v/>
      </c>
      <c r="Z90" s="554"/>
      <c r="AA90" s="558"/>
      <c r="AB90" s="554"/>
      <c r="AC90" s="554"/>
      <c r="AD90" s="554"/>
      <c r="AE90" s="554"/>
      <c r="AF90" s="554"/>
      <c r="AG90" s="554"/>
      <c r="AH90" s="554"/>
      <c r="AI90" s="554"/>
    </row>
    <row r="91" spans="1:36" s="493" customFormat="1" ht="99" customHeight="1">
      <c r="A91" s="1325"/>
      <c r="B91" s="1325"/>
      <c r="C91" s="1325"/>
      <c r="D91" s="1325"/>
      <c r="E91" s="1325"/>
      <c r="F91" s="1325"/>
      <c r="G91" s="867">
        <v>1</v>
      </c>
      <c r="H91" s="867"/>
      <c r="I91" s="1325"/>
      <c r="J91" s="1332"/>
      <c r="K91" s="866"/>
      <c r="L91" s="562" t="str">
        <f>mergeValue(A91) &amp;"."&amp; mergeValue(B91)&amp;"."&amp; mergeValue(C91)&amp;"."&amp; mergeValue(D91)&amp;"."&amp;  mergeValue(F91)&amp;"."&amp;  mergeValue(G91)</f>
        <v>1.1.1.1.1.1</v>
      </c>
      <c r="M91" s="1016"/>
      <c r="N91" s="555"/>
      <c r="O91" s="532"/>
      <c r="P91" s="532"/>
      <c r="Q91" s="532"/>
      <c r="R91" s="1331"/>
      <c r="S91" s="1321" t="s">
        <v>83</v>
      </c>
      <c r="T91" s="1331"/>
      <c r="U91" s="1321" t="s">
        <v>83</v>
      </c>
      <c r="V91" s="507"/>
      <c r="W91" s="1295" t="s">
        <v>732</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325"/>
      <c r="B92" s="1325"/>
      <c r="C92" s="1325"/>
      <c r="D92" s="1325"/>
      <c r="E92" s="1325"/>
      <c r="F92" s="1325"/>
      <c r="G92" s="867"/>
      <c r="H92" s="867"/>
      <c r="I92" s="1325"/>
      <c r="J92" s="1332"/>
      <c r="K92" s="874">
        <v>1</v>
      </c>
      <c r="L92" s="569"/>
      <c r="M92" s="615"/>
      <c r="N92" s="555"/>
      <c r="O92" s="532"/>
      <c r="P92" s="532"/>
      <c r="Q92" s="553" t="str">
        <f>R91 &amp; "-" &amp; T91</f>
        <v>-</v>
      </c>
      <c r="R92" s="1331"/>
      <c r="S92" s="1321"/>
      <c r="T92" s="1331"/>
      <c r="U92" s="1321"/>
      <c r="V92" s="507"/>
      <c r="W92" s="1296"/>
      <c r="X92" s="554"/>
      <c r="Y92" s="558"/>
      <c r="Z92" s="558"/>
      <c r="AA92" s="558"/>
      <c r="AB92" s="558"/>
      <c r="AC92" s="558"/>
      <c r="AD92" s="554"/>
      <c r="AE92" s="554"/>
      <c r="AF92" s="554"/>
      <c r="AG92" s="554"/>
      <c r="AH92" s="554"/>
      <c r="AI92" s="554"/>
    </row>
    <row r="93" spans="1:36" s="492" customFormat="1" ht="15" customHeight="1">
      <c r="A93" s="1325"/>
      <c r="B93" s="1325"/>
      <c r="C93" s="1325"/>
      <c r="D93" s="1325"/>
      <c r="E93" s="1325"/>
      <c r="F93" s="1325"/>
      <c r="G93" s="867"/>
      <c r="H93" s="867"/>
      <c r="I93" s="1325"/>
      <c r="J93" s="1332"/>
      <c r="K93" s="874">
        <v>1</v>
      </c>
      <c r="L93" s="508"/>
      <c r="M93" s="526" t="s">
        <v>24</v>
      </c>
      <c r="N93" s="521"/>
      <c r="O93" s="515"/>
      <c r="P93" s="515"/>
      <c r="Q93" s="515"/>
      <c r="R93" s="542"/>
      <c r="S93" s="534"/>
      <c r="T93" s="533"/>
      <c r="U93" s="521"/>
      <c r="V93" s="530"/>
      <c r="W93" s="1297"/>
      <c r="X93" s="556"/>
      <c r="Y93" s="556"/>
      <c r="Z93" s="556"/>
      <c r="AA93" s="556"/>
      <c r="AB93" s="556"/>
      <c r="AC93" s="556"/>
      <c r="AD93" s="556"/>
      <c r="AE93" s="556"/>
      <c r="AF93" s="556"/>
      <c r="AG93" s="556"/>
      <c r="AH93" s="556"/>
      <c r="AI93" s="556"/>
    </row>
    <row r="94" spans="1:36" s="492" customFormat="1" ht="15" customHeight="1">
      <c r="A94" s="1325"/>
      <c r="B94" s="1325"/>
      <c r="C94" s="1325"/>
      <c r="D94" s="1325"/>
      <c r="E94" s="1325"/>
      <c r="F94" s="869"/>
      <c r="G94" s="869"/>
      <c r="H94" s="867"/>
      <c r="I94" s="1325"/>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25"/>
      <c r="B95" s="1325"/>
      <c r="C95" s="1325"/>
      <c r="D95" s="1325"/>
      <c r="E95" s="869"/>
      <c r="F95" s="869"/>
      <c r="G95" s="869"/>
      <c r="H95" s="867"/>
      <c r="I95" s="1325"/>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25"/>
      <c r="B96" s="1325"/>
      <c r="C96" s="1325"/>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25"/>
      <c r="B97" s="1325"/>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25"/>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25">
        <v>1</v>
      </c>
      <c r="B103" s="1026"/>
      <c r="C103" s="1026"/>
      <c r="D103" s="1026"/>
      <c r="E103" s="1027"/>
      <c r="F103" s="1028"/>
      <c r="G103" s="1026"/>
      <c r="H103" s="1026"/>
      <c r="I103" s="1007"/>
      <c r="J103" s="1012"/>
      <c r="K103" s="1012"/>
      <c r="L103" s="562">
        <f>mergeValue(A103)</f>
        <v>1</v>
      </c>
      <c r="M103" s="610" t="s">
        <v>19</v>
      </c>
      <c r="N103" s="549"/>
      <c r="O103" s="1402"/>
      <c r="P103" s="1403"/>
      <c r="Q103" s="1403"/>
      <c r="R103" s="1403"/>
      <c r="S103" s="1403"/>
      <c r="T103" s="1403"/>
      <c r="U103" s="1403"/>
      <c r="V103" s="1403"/>
      <c r="W103" s="1403"/>
      <c r="X103" s="1403"/>
      <c r="Y103" s="1403"/>
      <c r="Z103" s="1403"/>
      <c r="AA103" s="1404"/>
      <c r="AB103" s="1129" t="s">
        <v>717</v>
      </c>
      <c r="AC103" s="554"/>
      <c r="AD103" s="554"/>
      <c r="AE103" s="554"/>
      <c r="AF103" s="554"/>
      <c r="AG103" s="554"/>
      <c r="AH103" s="554"/>
      <c r="AI103" s="554"/>
      <c r="AJ103" s="554"/>
      <c r="AK103" s="554"/>
      <c r="AL103" s="554"/>
      <c r="AM103" s="554"/>
      <c r="AN103" s="554"/>
    </row>
    <row r="104" spans="1:40" s="493" customFormat="1" ht="22.5">
      <c r="A104" s="1325"/>
      <c r="B104" s="1325">
        <v>1</v>
      </c>
      <c r="C104" s="1026"/>
      <c r="D104" s="1026"/>
      <c r="E104" s="1028"/>
      <c r="F104" s="1028"/>
      <c r="G104" s="1026"/>
      <c r="H104" s="1026"/>
      <c r="I104" s="1014"/>
      <c r="J104" s="1009"/>
      <c r="K104" s="1008"/>
      <c r="L104" s="562" t="str">
        <f>mergeValue(A104) &amp;"."&amp; mergeValue(B104)</f>
        <v>1.1</v>
      </c>
      <c r="M104" s="516" t="s">
        <v>15</v>
      </c>
      <c r="N104" s="549"/>
      <c r="O104" s="1402"/>
      <c r="P104" s="1403"/>
      <c r="Q104" s="1403"/>
      <c r="R104" s="1403"/>
      <c r="S104" s="1403"/>
      <c r="T104" s="1403"/>
      <c r="U104" s="1403"/>
      <c r="V104" s="1403"/>
      <c r="W104" s="1403"/>
      <c r="X104" s="1403"/>
      <c r="Y104" s="1403"/>
      <c r="Z104" s="1403"/>
      <c r="AA104" s="1404"/>
      <c r="AB104" s="1129" t="s">
        <v>459</v>
      </c>
      <c r="AC104" s="554"/>
      <c r="AD104" s="554"/>
      <c r="AE104" s="554"/>
      <c r="AF104" s="554"/>
      <c r="AG104" s="554"/>
      <c r="AH104" s="554"/>
      <c r="AI104" s="554"/>
      <c r="AJ104" s="554"/>
      <c r="AK104" s="554"/>
      <c r="AL104" s="554"/>
      <c r="AM104" s="554"/>
      <c r="AN104" s="554"/>
    </row>
    <row r="105" spans="1:40" s="493" customFormat="1" ht="22.5">
      <c r="A105" s="1325"/>
      <c r="B105" s="1325"/>
      <c r="C105" s="1325">
        <v>1</v>
      </c>
      <c r="D105" s="1026"/>
      <c r="E105" s="1028"/>
      <c r="F105" s="1028"/>
      <c r="G105" s="1026"/>
      <c r="H105" s="1026"/>
      <c r="I105" s="1014"/>
      <c r="J105" s="1009"/>
      <c r="K105" s="1008"/>
      <c r="L105" s="562" t="str">
        <f>mergeValue(A105) &amp;"."&amp; mergeValue(B105)&amp;"."&amp; mergeValue(C105)</f>
        <v>1.1.1</v>
      </c>
      <c r="M105" s="517" t="s">
        <v>7</v>
      </c>
      <c r="N105" s="549"/>
      <c r="O105" s="1402"/>
      <c r="P105" s="1403"/>
      <c r="Q105" s="1403"/>
      <c r="R105" s="1403"/>
      <c r="S105" s="1403"/>
      <c r="T105" s="1403"/>
      <c r="U105" s="1403"/>
      <c r="V105" s="1403"/>
      <c r="W105" s="1403"/>
      <c r="X105" s="1403"/>
      <c r="Y105" s="1403"/>
      <c r="Z105" s="1403"/>
      <c r="AA105" s="1404"/>
      <c r="AB105" s="1129" t="s">
        <v>599</v>
      </c>
      <c r="AC105" s="554"/>
      <c r="AD105" s="554"/>
      <c r="AE105" s="554"/>
      <c r="AF105" s="554"/>
      <c r="AG105" s="554"/>
      <c r="AH105" s="554"/>
      <c r="AI105" s="554"/>
      <c r="AJ105" s="554"/>
      <c r="AK105" s="554"/>
      <c r="AL105" s="554"/>
      <c r="AM105" s="554"/>
      <c r="AN105" s="554"/>
    </row>
    <row r="106" spans="1:40" s="493" customFormat="1" ht="22.5">
      <c r="A106" s="1325"/>
      <c r="B106" s="1325"/>
      <c r="C106" s="1325"/>
      <c r="D106" s="1325">
        <v>1</v>
      </c>
      <c r="E106" s="1028"/>
      <c r="F106" s="1028"/>
      <c r="G106" s="1026"/>
      <c r="H106" s="1026"/>
      <c r="I106" s="1014"/>
      <c r="J106" s="1009"/>
      <c r="K106" s="1008"/>
      <c r="L106" s="562" t="str">
        <f>mergeValue(A106) &amp;"."&amp; mergeValue(B106)&amp;"."&amp; mergeValue(C106)&amp;"."&amp; mergeValue(D106)</f>
        <v>1.1.1.1</v>
      </c>
      <c r="M106" s="518" t="s">
        <v>21</v>
      </c>
      <c r="N106" s="549"/>
      <c r="O106" s="1402"/>
      <c r="P106" s="1403"/>
      <c r="Q106" s="1403"/>
      <c r="R106" s="1403"/>
      <c r="S106" s="1403"/>
      <c r="T106" s="1403"/>
      <c r="U106" s="1403"/>
      <c r="V106" s="1403"/>
      <c r="W106" s="1403"/>
      <c r="X106" s="1403"/>
      <c r="Y106" s="1403"/>
      <c r="Z106" s="1403"/>
      <c r="AA106" s="1404"/>
      <c r="AB106" s="1129" t="s">
        <v>600</v>
      </c>
      <c r="AC106" s="554"/>
      <c r="AD106" s="554"/>
      <c r="AE106" s="554"/>
      <c r="AF106" s="554"/>
      <c r="AG106" s="554"/>
      <c r="AH106" s="554"/>
      <c r="AI106" s="554"/>
      <c r="AJ106" s="554"/>
      <c r="AK106" s="554"/>
      <c r="AL106" s="554"/>
      <c r="AM106" s="554"/>
      <c r="AN106" s="554"/>
    </row>
    <row r="107" spans="1:40" s="493" customFormat="1" ht="14.25" hidden="1">
      <c r="A107" s="1325"/>
      <c r="B107" s="1325"/>
      <c r="C107" s="1325"/>
      <c r="D107" s="1325"/>
      <c r="E107" s="1325">
        <v>1</v>
      </c>
      <c r="F107" s="1028"/>
      <c r="G107" s="1026"/>
      <c r="H107" s="1026"/>
      <c r="I107" s="1013"/>
      <c r="J107" s="1009"/>
      <c r="K107" s="1008"/>
      <c r="L107" s="562"/>
      <c r="M107" s="524"/>
      <c r="N107" s="550"/>
      <c r="O107" s="1400"/>
      <c r="P107" s="1405"/>
      <c r="Q107" s="1405"/>
      <c r="R107" s="1405"/>
      <c r="S107" s="1405"/>
      <c r="T107" s="1405"/>
      <c r="U107" s="1405"/>
      <c r="V107" s="1405"/>
      <c r="W107" s="1405"/>
      <c r="X107" s="1405"/>
      <c r="Y107" s="1405"/>
      <c r="Z107" s="1405"/>
      <c r="AA107" s="1406"/>
      <c r="AB107" s="1129"/>
      <c r="AC107" s="554"/>
      <c r="AD107" s="554"/>
      <c r="AE107" s="554"/>
      <c r="AF107" s="554"/>
      <c r="AG107" s="554"/>
      <c r="AH107" s="554"/>
      <c r="AI107" s="554"/>
      <c r="AJ107" s="554"/>
      <c r="AK107" s="554"/>
      <c r="AL107" s="554"/>
      <c r="AM107" s="554"/>
      <c r="AN107" s="554"/>
    </row>
    <row r="108" spans="1:40" s="493" customFormat="1" ht="33.75">
      <c r="A108" s="1325"/>
      <c r="B108" s="1325"/>
      <c r="C108" s="1325"/>
      <c r="D108" s="1325"/>
      <c r="E108" s="1325"/>
      <c r="F108" s="1325">
        <v>1</v>
      </c>
      <c r="G108" s="1026"/>
      <c r="H108" s="1026"/>
      <c r="I108" s="1347"/>
      <c r="J108" s="1009"/>
      <c r="K108" s="1008"/>
      <c r="L108" s="562" t="str">
        <f>mergeValue(A108) &amp;"."&amp; mergeValue(B108)&amp;"."&amp; mergeValue(C108)&amp;"."&amp; mergeValue(D108)&amp;"."&amp; mergeValue(F108)</f>
        <v>1.1.1.1.1</v>
      </c>
      <c r="M108" s="525" t="s">
        <v>9</v>
      </c>
      <c r="N108" s="550"/>
      <c r="O108" s="1328"/>
      <c r="P108" s="1329"/>
      <c r="Q108" s="1329"/>
      <c r="R108" s="1329"/>
      <c r="S108" s="1329"/>
      <c r="T108" s="1329"/>
      <c r="U108" s="1329"/>
      <c r="V108" s="1329"/>
      <c r="W108" s="1329"/>
      <c r="X108" s="1329"/>
      <c r="Y108" s="1329"/>
      <c r="Z108" s="1329"/>
      <c r="AA108" s="1330"/>
      <c r="AB108" s="1129" t="s">
        <v>719</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25"/>
      <c r="B109" s="1325"/>
      <c r="C109" s="1325"/>
      <c r="D109" s="1325"/>
      <c r="E109" s="1325"/>
      <c r="F109" s="1325"/>
      <c r="G109" s="1325">
        <v>1</v>
      </c>
      <c r="H109" s="1026"/>
      <c r="I109" s="1347"/>
      <c r="J109" s="1348"/>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331"/>
      <c r="X109" s="1321" t="s">
        <v>83</v>
      </c>
      <c r="Y109" s="1331"/>
      <c r="Z109" s="1321" t="s">
        <v>83</v>
      </c>
      <c r="AA109" s="507"/>
      <c r="AB109" s="1129" t="s">
        <v>737</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325"/>
      <c r="B110" s="1325"/>
      <c r="C110" s="1325"/>
      <c r="D110" s="1325"/>
      <c r="E110" s="1325"/>
      <c r="F110" s="1325"/>
      <c r="G110" s="1325"/>
      <c r="H110" s="1026">
        <v>1</v>
      </c>
      <c r="I110" s="1347"/>
      <c r="J110" s="1348"/>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331"/>
      <c r="X110" s="1321"/>
      <c r="Y110" s="1331"/>
      <c r="Z110" s="1321"/>
      <c r="AA110" s="637"/>
      <c r="AB110" s="1295" t="s">
        <v>738</v>
      </c>
      <c r="AC110" s="554" t="str">
        <f>strCheckDate(O110:AA110)</f>
        <v/>
      </c>
      <c r="AD110" s="554"/>
      <c r="AE110" s="554"/>
      <c r="AF110" s="558"/>
      <c r="AG110" s="554"/>
      <c r="AH110" s="554"/>
      <c r="AI110" s="554"/>
      <c r="AJ110" s="554"/>
      <c r="AK110" s="554"/>
      <c r="AL110" s="554"/>
      <c r="AM110" s="554"/>
      <c r="AN110" s="554"/>
    </row>
    <row r="111" spans="1:40" s="493" customFormat="1" ht="14.25" hidden="1">
      <c r="A111" s="1325"/>
      <c r="B111" s="1325"/>
      <c r="C111" s="1325"/>
      <c r="D111" s="1325"/>
      <c r="E111" s="1325"/>
      <c r="F111" s="1325"/>
      <c r="G111" s="1325"/>
      <c r="H111" s="1026"/>
      <c r="I111" s="1347"/>
      <c r="J111" s="1348"/>
      <c r="K111" s="1015"/>
      <c r="L111" s="569"/>
      <c r="M111" s="615"/>
      <c r="N111" s="615"/>
      <c r="O111" s="532"/>
      <c r="P111" s="463"/>
      <c r="Q111" s="463"/>
      <c r="R111" s="463"/>
      <c r="S111" s="463"/>
      <c r="T111" s="463"/>
      <c r="U111" s="529"/>
      <c r="V111" s="553"/>
      <c r="W111" s="1320"/>
      <c r="X111" s="1321"/>
      <c r="Y111" s="1320"/>
      <c r="Z111" s="1321"/>
      <c r="AA111" s="507"/>
      <c r="AB111" s="1296"/>
      <c r="AC111" s="554"/>
      <c r="AD111" s="554"/>
      <c r="AE111" s="554"/>
      <c r="AF111" s="558">
        <f ca="1">OFFSET(AF111,-1,0)</f>
        <v>0</v>
      </c>
      <c r="AG111" s="554"/>
      <c r="AH111" s="554"/>
      <c r="AI111" s="554"/>
      <c r="AJ111" s="554"/>
      <c r="AK111" s="554"/>
      <c r="AL111" s="554"/>
      <c r="AM111" s="554"/>
      <c r="AN111" s="554"/>
    </row>
    <row r="112" spans="1:40" s="492" customFormat="1" ht="15" customHeight="1">
      <c r="A112" s="1325"/>
      <c r="B112" s="1325"/>
      <c r="C112" s="1325"/>
      <c r="D112" s="1325"/>
      <c r="E112" s="1325"/>
      <c r="F112" s="1325"/>
      <c r="G112" s="1325"/>
      <c r="H112" s="1026"/>
      <c r="I112" s="1347"/>
      <c r="J112" s="1348"/>
      <c r="K112" s="1017"/>
      <c r="L112" s="508"/>
      <c r="M112" s="527" t="s">
        <v>40</v>
      </c>
      <c r="N112" s="521"/>
      <c r="O112" s="515"/>
      <c r="P112" s="515"/>
      <c r="Q112" s="515"/>
      <c r="R112" s="515"/>
      <c r="S112" s="515"/>
      <c r="T112" s="515"/>
      <c r="U112" s="515"/>
      <c r="V112" s="515"/>
      <c r="W112" s="533"/>
      <c r="X112" s="534"/>
      <c r="Y112" s="533"/>
      <c r="Z112" s="521"/>
      <c r="AA112" s="530"/>
      <c r="AB112" s="1297"/>
      <c r="AC112" s="556"/>
      <c r="AD112" s="556"/>
      <c r="AE112" s="556"/>
      <c r="AF112" s="556"/>
      <c r="AG112" s="556"/>
      <c r="AH112" s="556"/>
      <c r="AI112" s="556"/>
      <c r="AJ112" s="556"/>
      <c r="AK112" s="556"/>
      <c r="AL112" s="556"/>
      <c r="AM112" s="556"/>
      <c r="AN112" s="556"/>
    </row>
    <row r="113" spans="1:40" s="492" customFormat="1" ht="15" customHeight="1">
      <c r="A113" s="1325"/>
      <c r="B113" s="1325"/>
      <c r="C113" s="1325"/>
      <c r="D113" s="1325"/>
      <c r="E113" s="1325"/>
      <c r="F113" s="1325"/>
      <c r="G113" s="1026"/>
      <c r="H113" s="1026"/>
      <c r="I113" s="1347"/>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25"/>
      <c r="B114" s="1325"/>
      <c r="C114" s="1325"/>
      <c r="D114" s="1325"/>
      <c r="E114" s="1325"/>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25"/>
      <c r="B115" s="1325"/>
      <c r="C115" s="1325"/>
      <c r="D115" s="1325"/>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25"/>
      <c r="B116" s="1325"/>
      <c r="C116" s="1325"/>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25"/>
      <c r="B117" s="1325"/>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25"/>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25">
        <v>1</v>
      </c>
      <c r="B125" s="888"/>
      <c r="C125" s="888"/>
      <c r="D125" s="888"/>
      <c r="E125" s="889"/>
      <c r="F125" s="890"/>
      <c r="G125" s="890"/>
      <c r="H125" s="890"/>
      <c r="I125" s="891"/>
      <c r="J125" s="886"/>
      <c r="K125" s="893"/>
      <c r="L125" s="562">
        <f>mergeValue(A125)</f>
        <v>1</v>
      </c>
      <c r="M125" s="610" t="s">
        <v>19</v>
      </c>
      <c r="N125" s="549"/>
      <c r="O125" s="1341"/>
      <c r="P125" s="1341"/>
      <c r="Q125" s="1341"/>
      <c r="R125" s="1341"/>
      <c r="S125" s="1341"/>
      <c r="T125" s="1341"/>
      <c r="U125" s="1341"/>
      <c r="V125" s="1341"/>
      <c r="W125" s="1129" t="s">
        <v>717</v>
      </c>
      <c r="X125" s="554"/>
      <c r="Y125" s="554"/>
      <c r="Z125" s="554"/>
      <c r="AA125" s="554"/>
      <c r="AB125" s="554"/>
      <c r="AC125" s="554"/>
      <c r="AD125" s="554"/>
      <c r="AE125" s="554"/>
      <c r="AF125" s="554"/>
      <c r="AG125" s="554"/>
      <c r="AH125" s="554"/>
    </row>
    <row r="126" spans="1:40" s="493" customFormat="1" ht="22.5">
      <c r="A126" s="1325"/>
      <c r="B126" s="1325">
        <v>1</v>
      </c>
      <c r="C126" s="888"/>
      <c r="D126" s="888"/>
      <c r="E126" s="890"/>
      <c r="F126" s="890"/>
      <c r="G126" s="890"/>
      <c r="H126" s="890"/>
      <c r="I126" s="885"/>
      <c r="J126" s="884"/>
      <c r="K126" s="887"/>
      <c r="L126" s="562" t="str">
        <f>mergeValue(A126) &amp;"."&amp; mergeValue(B126)</f>
        <v>1.1</v>
      </c>
      <c r="M126" s="516" t="s">
        <v>15</v>
      </c>
      <c r="N126" s="549"/>
      <c r="O126" s="1341"/>
      <c r="P126" s="1341"/>
      <c r="Q126" s="1341"/>
      <c r="R126" s="1341"/>
      <c r="S126" s="1341"/>
      <c r="T126" s="1341"/>
      <c r="U126" s="1341"/>
      <c r="V126" s="1341"/>
      <c r="W126" s="1129" t="s">
        <v>459</v>
      </c>
      <c r="X126" s="554"/>
      <c r="Y126" s="554"/>
      <c r="Z126" s="554"/>
      <c r="AA126" s="554"/>
      <c r="AB126" s="554"/>
      <c r="AC126" s="554"/>
      <c r="AD126" s="554"/>
      <c r="AE126" s="554"/>
      <c r="AF126" s="554"/>
      <c r="AG126" s="554"/>
      <c r="AH126" s="554"/>
    </row>
    <row r="127" spans="1:40" s="493" customFormat="1" ht="22.5">
      <c r="A127" s="1325"/>
      <c r="B127" s="1325"/>
      <c r="C127" s="1325">
        <v>1</v>
      </c>
      <c r="D127" s="888"/>
      <c r="E127" s="890"/>
      <c r="F127" s="890"/>
      <c r="G127" s="890"/>
      <c r="H127" s="890"/>
      <c r="I127" s="892"/>
      <c r="J127" s="884"/>
      <c r="K127" s="887"/>
      <c r="L127" s="562" t="str">
        <f>mergeValue(A127) &amp;"."&amp; mergeValue(B127)&amp;"."&amp; mergeValue(C127)</f>
        <v>1.1.1</v>
      </c>
      <c r="M127" s="517" t="s">
        <v>7</v>
      </c>
      <c r="N127" s="549"/>
      <c r="O127" s="1341"/>
      <c r="P127" s="1341"/>
      <c r="Q127" s="1341"/>
      <c r="R127" s="1341"/>
      <c r="S127" s="1341"/>
      <c r="T127" s="1341"/>
      <c r="U127" s="1341"/>
      <c r="V127" s="1341"/>
      <c r="W127" s="1129" t="s">
        <v>599</v>
      </c>
      <c r="X127" s="554"/>
      <c r="Y127" s="554"/>
      <c r="Z127" s="554"/>
      <c r="AA127" s="554"/>
      <c r="AB127" s="554"/>
      <c r="AC127" s="554"/>
      <c r="AD127" s="554"/>
      <c r="AE127" s="554"/>
      <c r="AF127" s="554"/>
      <c r="AG127" s="554"/>
      <c r="AH127" s="554"/>
    </row>
    <row r="128" spans="1:40" s="493" customFormat="1" ht="22.5">
      <c r="A128" s="1325"/>
      <c r="B128" s="1325"/>
      <c r="C128" s="1325"/>
      <c r="D128" s="1325">
        <v>1</v>
      </c>
      <c r="E128" s="890"/>
      <c r="F128" s="890"/>
      <c r="G128" s="890"/>
      <c r="H128" s="890"/>
      <c r="I128" s="892"/>
      <c r="J128" s="884"/>
      <c r="K128" s="887"/>
      <c r="L128" s="562" t="str">
        <f>mergeValue(A128) &amp;"."&amp; mergeValue(B128)&amp;"."&amp; mergeValue(C128)&amp;"."&amp; mergeValue(D128)</f>
        <v>1.1.1.1</v>
      </c>
      <c r="M128" s="518" t="s">
        <v>21</v>
      </c>
      <c r="N128" s="549"/>
      <c r="O128" s="1341"/>
      <c r="P128" s="1341"/>
      <c r="Q128" s="1341"/>
      <c r="R128" s="1341"/>
      <c r="S128" s="1341"/>
      <c r="T128" s="1341"/>
      <c r="U128" s="1341"/>
      <c r="V128" s="1341"/>
      <c r="W128" s="1129" t="s">
        <v>600</v>
      </c>
      <c r="X128" s="554"/>
      <c r="Y128" s="554"/>
      <c r="Z128" s="554"/>
      <c r="AA128" s="554"/>
      <c r="AB128" s="554"/>
      <c r="AC128" s="554"/>
      <c r="AD128" s="554"/>
      <c r="AE128" s="554"/>
      <c r="AF128" s="554"/>
      <c r="AG128" s="554"/>
      <c r="AH128" s="554"/>
    </row>
    <row r="129" spans="1:34" s="493" customFormat="1" ht="11.25" hidden="1" customHeight="1">
      <c r="A129" s="1325"/>
      <c r="B129" s="1325"/>
      <c r="C129" s="1325"/>
      <c r="D129" s="1325"/>
      <c r="E129" s="1325">
        <v>1</v>
      </c>
      <c r="F129" s="890"/>
      <c r="G129" s="890"/>
      <c r="H129" s="888">
        <v>1</v>
      </c>
      <c r="I129" s="1325">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25"/>
      <c r="B130" s="1325"/>
      <c r="C130" s="1325"/>
      <c r="D130" s="1325"/>
      <c r="E130" s="1325"/>
      <c r="F130" s="1325">
        <v>1</v>
      </c>
      <c r="G130" s="888"/>
      <c r="H130" s="888"/>
      <c r="I130" s="1325"/>
      <c r="J130" s="1325">
        <v>1</v>
      </c>
      <c r="K130" s="896"/>
      <c r="L130" s="562" t="str">
        <f>mergeValue(A130) &amp;"."&amp; mergeValue(B130)&amp;"."&amp; mergeValue(C130)&amp;"."&amp; mergeValue(D130)&amp;"."&amp;  mergeValue(F130)</f>
        <v>1.1.1.1.1</v>
      </c>
      <c r="M130" s="525" t="s">
        <v>9</v>
      </c>
      <c r="N130" s="550"/>
      <c r="O130" s="1327"/>
      <c r="P130" s="1327"/>
      <c r="Q130" s="1327"/>
      <c r="R130" s="1327"/>
      <c r="S130" s="1327"/>
      <c r="T130" s="1327"/>
      <c r="U130" s="1327"/>
      <c r="V130" s="1327"/>
      <c r="W130" s="1129" t="s">
        <v>719</v>
      </c>
      <c r="X130" s="554"/>
      <c r="Y130" s="558" t="str">
        <f>strCheckUnique(Z130:Z133)</f>
        <v/>
      </c>
      <c r="Z130" s="554"/>
      <c r="AA130" s="558"/>
      <c r="AB130" s="554"/>
      <c r="AC130" s="554"/>
      <c r="AD130" s="554"/>
      <c r="AE130" s="554"/>
      <c r="AF130" s="554"/>
      <c r="AG130" s="554"/>
      <c r="AH130" s="554"/>
    </row>
    <row r="131" spans="1:34" s="493" customFormat="1" ht="99" customHeight="1">
      <c r="A131" s="1325"/>
      <c r="B131" s="1325"/>
      <c r="C131" s="1325"/>
      <c r="D131" s="1325"/>
      <c r="E131" s="1325"/>
      <c r="F131" s="1325"/>
      <c r="G131" s="888">
        <v>1</v>
      </c>
      <c r="H131" s="888"/>
      <c r="I131" s="1325"/>
      <c r="J131" s="1325"/>
      <c r="K131" s="896">
        <v>1</v>
      </c>
      <c r="L131" s="562" t="str">
        <f>mergeValue(A131) &amp;"."&amp; mergeValue(B131)&amp;"."&amp; mergeValue(C131)&amp;"."&amp; mergeValue(D131)&amp;"."&amp; mergeValue(F131)&amp;"."&amp; mergeValue(G131)</f>
        <v>1.1.1.1.1.1</v>
      </c>
      <c r="M131" s="1016"/>
      <c r="N131" s="555"/>
      <c r="O131" s="532"/>
      <c r="P131" s="532"/>
      <c r="Q131" s="1040"/>
      <c r="R131" s="1331"/>
      <c r="S131" s="1321" t="s">
        <v>83</v>
      </c>
      <c r="T131" s="1331"/>
      <c r="U131" s="1321" t="s">
        <v>84</v>
      </c>
      <c r="V131" s="547"/>
      <c r="W131" s="1295" t="s">
        <v>732</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325"/>
      <c r="B132" s="1325"/>
      <c r="C132" s="1325"/>
      <c r="D132" s="1325"/>
      <c r="E132" s="1325"/>
      <c r="F132" s="1325"/>
      <c r="G132" s="888"/>
      <c r="H132" s="888"/>
      <c r="I132" s="1325"/>
      <c r="J132" s="1325"/>
      <c r="K132" s="896"/>
      <c r="L132" s="569"/>
      <c r="M132" s="615"/>
      <c r="N132" s="555"/>
      <c r="O132" s="532"/>
      <c r="P132" s="532"/>
      <c r="Q132" s="553" t="str">
        <f>R131 &amp; "-" &amp; T131</f>
        <v>-</v>
      </c>
      <c r="R132" s="1320"/>
      <c r="S132" s="1321"/>
      <c r="T132" s="1320"/>
      <c r="U132" s="1321"/>
      <c r="V132" s="547"/>
      <c r="W132" s="1296"/>
      <c r="X132" s="554"/>
      <c r="Y132" s="554"/>
      <c r="Z132" s="554"/>
      <c r="AA132" s="554"/>
      <c r="AB132" s="554"/>
      <c r="AC132" s="554"/>
      <c r="AD132" s="554"/>
      <c r="AE132" s="554"/>
      <c r="AF132" s="554"/>
      <c r="AG132" s="554"/>
      <c r="AH132" s="554"/>
    </row>
    <row r="133" spans="1:34" s="492" customFormat="1" ht="15" customHeight="1">
      <c r="A133" s="1325"/>
      <c r="B133" s="1325"/>
      <c r="C133" s="1325"/>
      <c r="D133" s="1325"/>
      <c r="E133" s="1325"/>
      <c r="F133" s="1325"/>
      <c r="G133" s="890"/>
      <c r="H133" s="888"/>
      <c r="I133" s="1325"/>
      <c r="J133" s="1325"/>
      <c r="K133" s="895"/>
      <c r="L133" s="508"/>
      <c r="M133" s="526" t="s">
        <v>24</v>
      </c>
      <c r="N133" s="521"/>
      <c r="O133" s="515"/>
      <c r="P133" s="515"/>
      <c r="Q133" s="515"/>
      <c r="R133" s="542"/>
      <c r="S133" s="534"/>
      <c r="T133" s="533"/>
      <c r="U133" s="521"/>
      <c r="V133" s="530"/>
      <c r="W133" s="1297"/>
      <c r="X133" s="556"/>
      <c r="Y133" s="556"/>
      <c r="Z133" s="556"/>
      <c r="AA133" s="556"/>
      <c r="AB133" s="556"/>
      <c r="AC133" s="556"/>
      <c r="AD133" s="556"/>
      <c r="AE133" s="556"/>
      <c r="AF133" s="556"/>
      <c r="AG133" s="556"/>
      <c r="AH133" s="556"/>
    </row>
    <row r="134" spans="1:34" s="492" customFormat="1" ht="15" customHeight="1">
      <c r="A134" s="1325"/>
      <c r="B134" s="1325"/>
      <c r="C134" s="1325"/>
      <c r="D134" s="1325"/>
      <c r="E134" s="1325"/>
      <c r="F134" s="890"/>
      <c r="G134" s="890"/>
      <c r="H134" s="888"/>
      <c r="I134" s="1325"/>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25"/>
      <c r="B135" s="1325"/>
      <c r="C135" s="1325"/>
      <c r="D135" s="1325"/>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25"/>
      <c r="B136" s="1325"/>
      <c r="C136" s="1325"/>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25"/>
      <c r="B137" s="1325"/>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25"/>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25">
        <v>1</v>
      </c>
      <c r="B143" s="906"/>
      <c r="C143" s="906"/>
      <c r="D143" s="906"/>
      <c r="E143" s="907"/>
      <c r="F143" s="908"/>
      <c r="G143" s="908"/>
      <c r="H143" s="908"/>
      <c r="I143" s="909"/>
      <c r="J143" s="904"/>
      <c r="K143" s="911"/>
      <c r="L143" s="562">
        <f>mergeValue(A143)</f>
        <v>1</v>
      </c>
      <c r="M143" s="610" t="s">
        <v>19</v>
      </c>
      <c r="N143" s="549"/>
      <c r="O143" s="1341"/>
      <c r="P143" s="1341"/>
      <c r="Q143" s="1341"/>
      <c r="R143" s="1341"/>
      <c r="S143" s="1341"/>
      <c r="T143" s="1341"/>
      <c r="U143" s="1341"/>
      <c r="V143" s="1341"/>
      <c r="W143" s="1129" t="s">
        <v>717</v>
      </c>
      <c r="X143" s="554"/>
      <c r="Y143" s="554"/>
      <c r="Z143" s="554"/>
      <c r="AA143" s="554"/>
      <c r="AB143" s="554"/>
      <c r="AC143" s="554"/>
      <c r="AD143" s="554"/>
      <c r="AE143" s="554"/>
      <c r="AF143" s="554"/>
      <c r="AG143" s="554"/>
      <c r="AH143" s="554"/>
    </row>
    <row r="144" spans="1:34" s="493" customFormat="1" ht="22.5">
      <c r="A144" s="1325"/>
      <c r="B144" s="1325">
        <v>1</v>
      </c>
      <c r="C144" s="906"/>
      <c r="D144" s="906"/>
      <c r="E144" s="908"/>
      <c r="F144" s="908"/>
      <c r="G144" s="908"/>
      <c r="H144" s="908"/>
      <c r="I144" s="903"/>
      <c r="J144" s="902"/>
      <c r="K144" s="905"/>
      <c r="L144" s="562" t="str">
        <f>mergeValue(A144) &amp;"."&amp; mergeValue(B144)</f>
        <v>1.1</v>
      </c>
      <c r="M144" s="516" t="s">
        <v>15</v>
      </c>
      <c r="N144" s="549"/>
      <c r="O144" s="1341"/>
      <c r="P144" s="1341"/>
      <c r="Q144" s="1341"/>
      <c r="R144" s="1341"/>
      <c r="S144" s="1341"/>
      <c r="T144" s="1341"/>
      <c r="U144" s="1341"/>
      <c r="V144" s="1341"/>
      <c r="W144" s="1129" t="s">
        <v>459</v>
      </c>
      <c r="X144" s="554"/>
      <c r="Y144" s="554"/>
      <c r="Z144" s="554"/>
      <c r="AA144" s="554"/>
      <c r="AB144" s="554"/>
      <c r="AC144" s="554"/>
      <c r="AD144" s="554"/>
      <c r="AE144" s="554"/>
      <c r="AF144" s="554"/>
      <c r="AG144" s="554"/>
      <c r="AH144" s="554"/>
    </row>
    <row r="145" spans="1:35" s="493" customFormat="1" ht="22.5">
      <c r="A145" s="1325"/>
      <c r="B145" s="1325"/>
      <c r="C145" s="1325">
        <v>1</v>
      </c>
      <c r="D145" s="906"/>
      <c r="E145" s="908"/>
      <c r="F145" s="908"/>
      <c r="G145" s="908"/>
      <c r="H145" s="908"/>
      <c r="I145" s="910"/>
      <c r="J145" s="902"/>
      <c r="K145" s="905"/>
      <c r="L145" s="562" t="str">
        <f>mergeValue(A145) &amp;"."&amp; mergeValue(B145)&amp;"."&amp; mergeValue(C145)</f>
        <v>1.1.1</v>
      </c>
      <c r="M145" s="517" t="s">
        <v>7</v>
      </c>
      <c r="N145" s="549"/>
      <c r="O145" s="1341"/>
      <c r="P145" s="1341"/>
      <c r="Q145" s="1341"/>
      <c r="R145" s="1341"/>
      <c r="S145" s="1341"/>
      <c r="T145" s="1341"/>
      <c r="U145" s="1341"/>
      <c r="V145" s="1341"/>
      <c r="W145" s="1129" t="s">
        <v>599</v>
      </c>
      <c r="X145" s="554"/>
      <c r="Y145" s="554"/>
      <c r="Z145" s="554"/>
      <c r="AA145" s="554"/>
      <c r="AB145" s="554"/>
      <c r="AC145" s="554"/>
      <c r="AD145" s="554"/>
      <c r="AE145" s="554"/>
      <c r="AF145" s="554"/>
      <c r="AG145" s="554"/>
      <c r="AH145" s="554"/>
    </row>
    <row r="146" spans="1:35" s="493" customFormat="1" ht="22.5">
      <c r="A146" s="1325"/>
      <c r="B146" s="1325"/>
      <c r="C146" s="1325"/>
      <c r="D146" s="1325">
        <v>1</v>
      </c>
      <c r="E146" s="908"/>
      <c r="F146" s="908"/>
      <c r="G146" s="908"/>
      <c r="H146" s="908"/>
      <c r="I146" s="910"/>
      <c r="J146" s="902"/>
      <c r="K146" s="905"/>
      <c r="L146" s="562" t="str">
        <f>mergeValue(A146) &amp;"."&amp; mergeValue(B146)&amp;"."&amp; mergeValue(C146)&amp;"."&amp; mergeValue(D146)</f>
        <v>1.1.1.1</v>
      </c>
      <c r="M146" s="518" t="s">
        <v>21</v>
      </c>
      <c r="N146" s="549"/>
      <c r="O146" s="1341"/>
      <c r="P146" s="1341"/>
      <c r="Q146" s="1341"/>
      <c r="R146" s="1341"/>
      <c r="S146" s="1341"/>
      <c r="T146" s="1341"/>
      <c r="U146" s="1341"/>
      <c r="V146" s="1341"/>
      <c r="W146" s="1129" t="s">
        <v>600</v>
      </c>
      <c r="X146" s="554"/>
      <c r="Y146" s="554"/>
      <c r="Z146" s="554"/>
      <c r="AA146" s="554"/>
      <c r="AB146" s="554"/>
      <c r="AC146" s="554"/>
      <c r="AD146" s="554"/>
      <c r="AE146" s="554"/>
      <c r="AF146" s="554"/>
      <c r="AG146" s="554"/>
      <c r="AH146" s="554"/>
    </row>
    <row r="147" spans="1:35" s="493" customFormat="1" ht="11.25" hidden="1" customHeight="1">
      <c r="A147" s="1325"/>
      <c r="B147" s="1325"/>
      <c r="C147" s="1325"/>
      <c r="D147" s="1325"/>
      <c r="E147" s="1325">
        <v>1</v>
      </c>
      <c r="F147" s="908"/>
      <c r="G147" s="908"/>
      <c r="H147" s="906">
        <v>1</v>
      </c>
      <c r="I147" s="1325">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325"/>
      <c r="B148" s="1325"/>
      <c r="C148" s="1325"/>
      <c r="D148" s="1325"/>
      <c r="E148" s="1325"/>
      <c r="F148" s="1325">
        <v>1</v>
      </c>
      <c r="G148" s="906"/>
      <c r="H148" s="906"/>
      <c r="I148" s="1325"/>
      <c r="J148" s="1325">
        <v>1</v>
      </c>
      <c r="K148" s="914"/>
      <c r="L148" s="562" t="str">
        <f>mergeValue(A148) &amp;"."&amp; mergeValue(B148)&amp;"."&amp; mergeValue(C148)&amp;"."&amp; mergeValue(D148)&amp;"."&amp;  mergeValue(F148)</f>
        <v>1.1.1.1.1</v>
      </c>
      <c r="M148" s="525" t="s">
        <v>9</v>
      </c>
      <c r="N148" s="550"/>
      <c r="O148" s="1327"/>
      <c r="P148" s="1327"/>
      <c r="Q148" s="1327"/>
      <c r="R148" s="1327"/>
      <c r="S148" s="1327"/>
      <c r="T148" s="1327"/>
      <c r="U148" s="1327"/>
      <c r="V148" s="1327"/>
      <c r="W148" s="1129" t="s">
        <v>719</v>
      </c>
      <c r="X148" s="554"/>
      <c r="Y148" s="558" t="str">
        <f>strCheckUnique(Z148:Z151)</f>
        <v/>
      </c>
      <c r="Z148" s="554"/>
      <c r="AA148" s="558"/>
      <c r="AB148" s="554"/>
      <c r="AC148" s="554"/>
      <c r="AD148" s="554"/>
      <c r="AE148" s="554"/>
      <c r="AF148" s="554"/>
      <c r="AG148" s="554"/>
      <c r="AH148" s="554"/>
    </row>
    <row r="149" spans="1:35" s="493" customFormat="1" ht="99" customHeight="1">
      <c r="A149" s="1325"/>
      <c r="B149" s="1325"/>
      <c r="C149" s="1325"/>
      <c r="D149" s="1325"/>
      <c r="E149" s="1325"/>
      <c r="F149" s="1325"/>
      <c r="G149" s="906">
        <v>1</v>
      </c>
      <c r="H149" s="906"/>
      <c r="I149" s="1325"/>
      <c r="J149" s="1325"/>
      <c r="K149" s="914">
        <v>1</v>
      </c>
      <c r="L149" s="562" t="str">
        <f>mergeValue(A149) &amp;"."&amp; mergeValue(B149)&amp;"."&amp; mergeValue(C149)&amp;"."&amp; mergeValue(D149)&amp;"."&amp; mergeValue(F149)&amp;"."&amp; mergeValue(G149)</f>
        <v>1.1.1.1.1.1</v>
      </c>
      <c r="M149" s="1016"/>
      <c r="N149" s="555"/>
      <c r="O149" s="532"/>
      <c r="P149" s="532"/>
      <c r="Q149" s="1040"/>
      <c r="R149" s="1331"/>
      <c r="S149" s="1321" t="s">
        <v>83</v>
      </c>
      <c r="T149" s="1331"/>
      <c r="U149" s="1321" t="s">
        <v>84</v>
      </c>
      <c r="V149" s="547"/>
      <c r="W149" s="1295" t="s">
        <v>732</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325"/>
      <c r="B150" s="1325"/>
      <c r="C150" s="1325"/>
      <c r="D150" s="1325"/>
      <c r="E150" s="1325"/>
      <c r="F150" s="1325"/>
      <c r="G150" s="906"/>
      <c r="H150" s="906"/>
      <c r="I150" s="1325"/>
      <c r="J150" s="1325"/>
      <c r="K150" s="914"/>
      <c r="L150" s="569"/>
      <c r="M150" s="615"/>
      <c r="N150" s="555"/>
      <c r="O150" s="532"/>
      <c r="P150" s="532"/>
      <c r="Q150" s="553" t="str">
        <f>R149 &amp; "-" &amp; T149</f>
        <v>-</v>
      </c>
      <c r="R150" s="1320"/>
      <c r="S150" s="1321"/>
      <c r="T150" s="1320"/>
      <c r="U150" s="1321"/>
      <c r="V150" s="547"/>
      <c r="W150" s="1296"/>
      <c r="X150" s="554"/>
      <c r="Y150" s="554"/>
      <c r="Z150" s="554"/>
      <c r="AA150" s="554"/>
      <c r="AB150" s="554"/>
      <c r="AC150" s="554"/>
      <c r="AD150" s="554"/>
      <c r="AE150" s="554"/>
      <c r="AF150" s="554"/>
      <c r="AG150" s="554"/>
      <c r="AH150" s="554"/>
    </row>
    <row r="151" spans="1:35" s="492" customFormat="1" ht="15" customHeight="1">
      <c r="A151" s="1325"/>
      <c r="B151" s="1325"/>
      <c r="C151" s="1325"/>
      <c r="D151" s="1325"/>
      <c r="E151" s="1325"/>
      <c r="F151" s="1325"/>
      <c r="G151" s="908"/>
      <c r="H151" s="906"/>
      <c r="I151" s="1325"/>
      <c r="J151" s="1325"/>
      <c r="K151" s="913"/>
      <c r="L151" s="508"/>
      <c r="M151" s="526" t="s">
        <v>24</v>
      </c>
      <c r="N151" s="521"/>
      <c r="O151" s="515"/>
      <c r="P151" s="515"/>
      <c r="Q151" s="515"/>
      <c r="R151" s="542"/>
      <c r="S151" s="534"/>
      <c r="T151" s="533"/>
      <c r="U151" s="521"/>
      <c r="V151" s="530"/>
      <c r="W151" s="1297"/>
      <c r="X151" s="556"/>
      <c r="Y151" s="556"/>
      <c r="Z151" s="556"/>
      <c r="AA151" s="556"/>
      <c r="AB151" s="556"/>
      <c r="AC151" s="556"/>
      <c r="AD151" s="556"/>
      <c r="AE151" s="556"/>
      <c r="AF151" s="556"/>
      <c r="AG151" s="556"/>
      <c r="AH151" s="556"/>
    </row>
    <row r="152" spans="1:35" s="492" customFormat="1" ht="15" customHeight="1">
      <c r="A152" s="1325"/>
      <c r="B152" s="1325"/>
      <c r="C152" s="1325"/>
      <c r="D152" s="1325"/>
      <c r="E152" s="1325"/>
      <c r="F152" s="908"/>
      <c r="G152" s="908"/>
      <c r="H152" s="906"/>
      <c r="I152" s="1325"/>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25"/>
      <c r="B153" s="1325"/>
      <c r="C153" s="1325"/>
      <c r="D153" s="1325"/>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25"/>
      <c r="B154" s="1325"/>
      <c r="C154" s="1325"/>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25"/>
      <c r="B155" s="1325"/>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25"/>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25">
        <v>1</v>
      </c>
      <c r="B161" s="849"/>
      <c r="C161" s="849"/>
      <c r="D161" s="849"/>
      <c r="E161" s="850"/>
      <c r="F161" s="851"/>
      <c r="G161" s="851"/>
      <c r="H161" s="851"/>
      <c r="I161" s="852"/>
      <c r="J161" s="847"/>
      <c r="K161" s="854"/>
      <c r="L161" s="562">
        <f>mergeValue(A161)</f>
        <v>1</v>
      </c>
      <c r="M161" s="610" t="s">
        <v>19</v>
      </c>
      <c r="N161" s="549"/>
      <c r="O161" s="1402"/>
      <c r="P161" s="1403"/>
      <c r="Q161" s="1403"/>
      <c r="R161" s="1403"/>
      <c r="S161" s="1403"/>
      <c r="T161" s="1403"/>
      <c r="U161" s="1403"/>
      <c r="V161" s="1404"/>
      <c r="W161" s="1129" t="s">
        <v>717</v>
      </c>
      <c r="X161" s="554"/>
      <c r="Y161" s="554"/>
      <c r="Z161" s="554"/>
      <c r="AA161" s="554"/>
      <c r="AB161" s="554"/>
      <c r="AC161" s="554"/>
      <c r="AD161" s="554"/>
      <c r="AE161" s="554"/>
      <c r="AF161" s="554"/>
      <c r="AG161" s="554"/>
    </row>
    <row r="162" spans="1:33" s="493" customFormat="1" ht="22.5">
      <c r="A162" s="1325"/>
      <c r="B162" s="1325">
        <v>1</v>
      </c>
      <c r="C162" s="849"/>
      <c r="D162" s="849"/>
      <c r="E162" s="851"/>
      <c r="F162" s="851"/>
      <c r="G162" s="851"/>
      <c r="H162" s="851"/>
      <c r="I162" s="846"/>
      <c r="J162" s="845"/>
      <c r="K162" s="848"/>
      <c r="L162" s="562" t="str">
        <f>mergeValue(A162) &amp;"."&amp; mergeValue(B162)</f>
        <v>1.1</v>
      </c>
      <c r="M162" s="516" t="s">
        <v>15</v>
      </c>
      <c r="N162" s="549"/>
      <c r="O162" s="1402"/>
      <c r="P162" s="1403"/>
      <c r="Q162" s="1403"/>
      <c r="R162" s="1403"/>
      <c r="S162" s="1403"/>
      <c r="T162" s="1403"/>
      <c r="U162" s="1403"/>
      <c r="V162" s="1404"/>
      <c r="W162" s="1129" t="s">
        <v>459</v>
      </c>
      <c r="X162" s="554"/>
      <c r="Y162" s="554"/>
      <c r="Z162" s="554"/>
      <c r="AA162" s="554"/>
      <c r="AB162" s="554"/>
      <c r="AC162" s="554"/>
      <c r="AD162" s="554"/>
      <c r="AE162" s="554"/>
      <c r="AF162" s="554"/>
      <c r="AG162" s="554"/>
    </row>
    <row r="163" spans="1:33" s="493" customFormat="1" ht="22.5">
      <c r="A163" s="1325"/>
      <c r="B163" s="1325"/>
      <c r="C163" s="1325">
        <v>1</v>
      </c>
      <c r="D163" s="849"/>
      <c r="E163" s="851"/>
      <c r="F163" s="851"/>
      <c r="G163" s="851"/>
      <c r="H163" s="851"/>
      <c r="I163" s="853"/>
      <c r="J163" s="845"/>
      <c r="K163" s="848"/>
      <c r="L163" s="562" t="str">
        <f>mergeValue(A163) &amp;"."&amp; mergeValue(B163)&amp;"."&amp; mergeValue(C163)</f>
        <v>1.1.1</v>
      </c>
      <c r="M163" s="517" t="s">
        <v>7</v>
      </c>
      <c r="N163" s="549"/>
      <c r="O163" s="1402"/>
      <c r="P163" s="1403"/>
      <c r="Q163" s="1403"/>
      <c r="R163" s="1403"/>
      <c r="S163" s="1403"/>
      <c r="T163" s="1403"/>
      <c r="U163" s="1403"/>
      <c r="V163" s="1404"/>
      <c r="W163" s="1129" t="s">
        <v>599</v>
      </c>
      <c r="X163" s="554"/>
      <c r="Y163" s="554"/>
      <c r="Z163" s="554"/>
      <c r="AA163" s="554"/>
      <c r="AB163" s="554"/>
      <c r="AC163" s="554"/>
      <c r="AD163" s="554"/>
      <c r="AE163" s="554"/>
      <c r="AF163" s="554"/>
      <c r="AG163" s="554"/>
    </row>
    <row r="164" spans="1:33" s="493" customFormat="1" ht="22.5">
      <c r="A164" s="1325"/>
      <c r="B164" s="1325"/>
      <c r="C164" s="1325"/>
      <c r="D164" s="1325">
        <v>1</v>
      </c>
      <c r="E164" s="851"/>
      <c r="F164" s="851"/>
      <c r="G164" s="851"/>
      <c r="H164" s="851"/>
      <c r="I164" s="853"/>
      <c r="J164" s="845"/>
      <c r="K164" s="848"/>
      <c r="L164" s="562" t="str">
        <f>mergeValue(A164) &amp;"."&amp; mergeValue(B164)&amp;"."&amp; mergeValue(C164)&amp;"."&amp; mergeValue(D164)</f>
        <v>1.1.1.1</v>
      </c>
      <c r="M164" s="518" t="s">
        <v>21</v>
      </c>
      <c r="N164" s="549"/>
      <c r="O164" s="1402"/>
      <c r="P164" s="1403"/>
      <c r="Q164" s="1403"/>
      <c r="R164" s="1403"/>
      <c r="S164" s="1403"/>
      <c r="T164" s="1403"/>
      <c r="U164" s="1403"/>
      <c r="V164" s="1404"/>
      <c r="W164" s="1129" t="s">
        <v>600</v>
      </c>
      <c r="X164" s="554"/>
      <c r="Y164" s="554"/>
      <c r="Z164" s="554"/>
      <c r="AA164" s="554"/>
      <c r="AB164" s="554"/>
      <c r="AC164" s="554"/>
      <c r="AD164" s="554"/>
      <c r="AE164" s="554"/>
      <c r="AF164" s="554"/>
      <c r="AG164" s="554"/>
    </row>
    <row r="165" spans="1:33" s="493" customFormat="1" ht="78.75">
      <c r="A165" s="1325"/>
      <c r="B165" s="1325"/>
      <c r="C165" s="1325"/>
      <c r="D165" s="1325"/>
      <c r="E165" s="1325">
        <v>1</v>
      </c>
      <c r="F165" s="851"/>
      <c r="G165" s="851"/>
      <c r="H165" s="849">
        <v>1</v>
      </c>
      <c r="I165" s="1325">
        <v>1</v>
      </c>
      <c r="J165" s="851"/>
      <c r="K165" s="856"/>
      <c r="L165" s="562" t="str">
        <f>mergeValue(A165) &amp;"."&amp; mergeValue(B165)&amp;"."&amp; mergeValue(C165)&amp;"."&amp; mergeValue(D165)&amp;"."&amp; mergeValue(E165)</f>
        <v>1.1.1.1.1</v>
      </c>
      <c r="M165" s="524" t="s">
        <v>8</v>
      </c>
      <c r="N165" s="550"/>
      <c r="O165" s="1328"/>
      <c r="P165" s="1329"/>
      <c r="Q165" s="1329"/>
      <c r="R165" s="1329"/>
      <c r="S165" s="1329"/>
      <c r="T165" s="1329"/>
      <c r="U165" s="1329"/>
      <c r="V165" s="1330"/>
      <c r="W165" s="1129" t="s">
        <v>718</v>
      </c>
      <c r="X165" s="554"/>
      <c r="Y165" s="554"/>
      <c r="Z165" s="554"/>
      <c r="AA165" s="554"/>
      <c r="AB165" s="554"/>
      <c r="AC165" s="554"/>
      <c r="AD165" s="554"/>
      <c r="AE165" s="554"/>
      <c r="AF165" s="554"/>
      <c r="AG165" s="554"/>
    </row>
    <row r="166" spans="1:33" s="493" customFormat="1" ht="33.75">
      <c r="A166" s="1325"/>
      <c r="B166" s="1325"/>
      <c r="C166" s="1325"/>
      <c r="D166" s="1325"/>
      <c r="E166" s="1325"/>
      <c r="F166" s="1325">
        <v>1</v>
      </c>
      <c r="G166" s="849"/>
      <c r="H166" s="849"/>
      <c r="I166" s="1325"/>
      <c r="J166" s="1325">
        <v>1</v>
      </c>
      <c r="K166" s="857"/>
      <c r="L166" s="562" t="str">
        <f>mergeValue(A166) &amp;"."&amp; mergeValue(B166)&amp;"."&amp; mergeValue(C166)&amp;"."&amp; mergeValue(D166)&amp;"."&amp; mergeValue(E166)&amp;"."&amp; mergeValue(F166)</f>
        <v>1.1.1.1.1.1</v>
      </c>
      <c r="M166" s="525" t="s">
        <v>9</v>
      </c>
      <c r="N166" s="550"/>
      <c r="O166" s="1328"/>
      <c r="P166" s="1329"/>
      <c r="Q166" s="1329"/>
      <c r="R166" s="1329"/>
      <c r="S166" s="1329"/>
      <c r="T166" s="1329"/>
      <c r="U166" s="1329"/>
      <c r="V166" s="1330"/>
      <c r="W166" s="1129" t="s">
        <v>719</v>
      </c>
      <c r="X166" s="554"/>
      <c r="Y166" s="558" t="str">
        <f>strCheckUnique(Z166:Z169)</f>
        <v/>
      </c>
      <c r="Z166" s="554"/>
      <c r="AA166" s="558" t="str">
        <f>IF(O166="","",O166 &amp; ":_")</f>
        <v/>
      </c>
      <c r="AB166" s="554"/>
      <c r="AC166" s="554"/>
      <c r="AD166" s="554"/>
      <c r="AE166" s="554"/>
      <c r="AF166" s="554"/>
      <c r="AG166" s="554"/>
    </row>
    <row r="167" spans="1:33" s="493" customFormat="1" ht="122.1" customHeight="1">
      <c r="A167" s="1325"/>
      <c r="B167" s="1325"/>
      <c r="C167" s="1325"/>
      <c r="D167" s="1325"/>
      <c r="E167" s="1325"/>
      <c r="F167" s="1325"/>
      <c r="G167" s="849">
        <v>1</v>
      </c>
      <c r="H167" s="849"/>
      <c r="I167" s="1325"/>
      <c r="J167" s="1325"/>
      <c r="K167" s="857">
        <v>1</v>
      </c>
      <c r="L167" s="562" t="str">
        <f>mergeValue(A167) &amp;"."&amp; mergeValue(B167)&amp;"."&amp; mergeValue(C167)&amp;"."&amp; mergeValue(D167)&amp;"."&amp; mergeValue(E167)&amp;"."&amp; mergeValue(F167)&amp;"."&amp; mergeValue(G167)</f>
        <v>1.1.1.1.1.1.1</v>
      </c>
      <c r="M167" s="1016"/>
      <c r="N167" s="555"/>
      <c r="O167" s="1025"/>
      <c r="P167" s="532"/>
      <c r="Q167" s="532"/>
      <c r="R167" s="1331"/>
      <c r="S167" s="1321" t="s">
        <v>83</v>
      </c>
      <c r="T167" s="1331"/>
      <c r="U167" s="1321" t="s">
        <v>83</v>
      </c>
      <c r="V167" s="547"/>
      <c r="W167" s="1295" t="s">
        <v>720</v>
      </c>
      <c r="X167" s="554" t="str">
        <f>strCheckDate(O168:V168)</f>
        <v/>
      </c>
      <c r="Y167" s="558"/>
      <c r="Z167" s="558" t="str">
        <f>IF(M167="","",M167 )</f>
        <v/>
      </c>
      <c r="AA167" s="558"/>
      <c r="AB167" s="558"/>
      <c r="AC167" s="558"/>
      <c r="AD167" s="554"/>
      <c r="AE167" s="554"/>
      <c r="AF167" s="554"/>
      <c r="AG167" s="554"/>
    </row>
    <row r="168" spans="1:33" s="493" customFormat="1" ht="11.25" hidden="1" customHeight="1">
      <c r="A168" s="1325"/>
      <c r="B168" s="1325"/>
      <c r="C168" s="1325"/>
      <c r="D168" s="1325"/>
      <c r="E168" s="1325"/>
      <c r="F168" s="1325"/>
      <c r="G168" s="849"/>
      <c r="H168" s="849"/>
      <c r="I168" s="1325"/>
      <c r="J168" s="1325"/>
      <c r="K168" s="857"/>
      <c r="L168" s="569"/>
      <c r="M168" s="615"/>
      <c r="N168" s="555"/>
      <c r="O168" s="553"/>
      <c r="P168" s="532"/>
      <c r="Q168" s="553" t="str">
        <f>R167 &amp; "-" &amp; T167</f>
        <v>-</v>
      </c>
      <c r="R168" s="1320"/>
      <c r="S168" s="1321"/>
      <c r="T168" s="1320"/>
      <c r="U168" s="1321"/>
      <c r="V168" s="547"/>
      <c r="W168" s="1296"/>
      <c r="X168" s="554"/>
      <c r="Y168" s="554"/>
      <c r="Z168" s="554"/>
      <c r="AA168" s="554"/>
      <c r="AB168" s="554"/>
      <c r="AC168" s="554"/>
      <c r="AD168" s="554"/>
      <c r="AE168" s="554"/>
      <c r="AF168" s="554"/>
      <c r="AG168" s="554"/>
    </row>
    <row r="169" spans="1:33" s="492" customFormat="1" ht="15" customHeight="1">
      <c r="A169" s="1325"/>
      <c r="B169" s="1325"/>
      <c r="C169" s="1325"/>
      <c r="D169" s="1325"/>
      <c r="E169" s="1325"/>
      <c r="F169" s="1325"/>
      <c r="G169" s="851"/>
      <c r="H169" s="849"/>
      <c r="I169" s="1325"/>
      <c r="J169" s="1325"/>
      <c r="K169" s="856"/>
      <c r="L169" s="508"/>
      <c r="M169" s="527" t="s">
        <v>24</v>
      </c>
      <c r="N169" s="521"/>
      <c r="O169" s="515"/>
      <c r="P169" s="515"/>
      <c r="Q169" s="515"/>
      <c r="R169" s="542"/>
      <c r="S169" s="534"/>
      <c r="T169" s="533"/>
      <c r="U169" s="521"/>
      <c r="V169" s="530"/>
      <c r="W169" s="1297"/>
      <c r="X169" s="556"/>
      <c r="Y169" s="556"/>
      <c r="Z169" s="556"/>
      <c r="AA169" s="556"/>
      <c r="AB169" s="556"/>
      <c r="AC169" s="556"/>
      <c r="AD169" s="556"/>
      <c r="AE169" s="556"/>
      <c r="AF169" s="556"/>
      <c r="AG169" s="556"/>
    </row>
    <row r="170" spans="1:33" s="492" customFormat="1" ht="15" customHeight="1">
      <c r="A170" s="1325"/>
      <c r="B170" s="1325"/>
      <c r="C170" s="1325"/>
      <c r="D170" s="1325"/>
      <c r="E170" s="1325"/>
      <c r="F170" s="851"/>
      <c r="G170" s="851"/>
      <c r="H170" s="849"/>
      <c r="I170" s="1325"/>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25"/>
      <c r="B171" s="1325"/>
      <c r="C171" s="1325"/>
      <c r="D171" s="1325"/>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25"/>
      <c r="B172" s="1325"/>
      <c r="C172" s="1325"/>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25"/>
      <c r="B173" s="1325"/>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25"/>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25">
        <v>1</v>
      </c>
      <c r="B179" s="928"/>
      <c r="C179" s="928"/>
      <c r="D179" s="928"/>
      <c r="E179" s="928"/>
      <c r="F179" s="928"/>
      <c r="G179" s="929"/>
      <c r="H179" s="929"/>
      <c r="I179" s="931"/>
      <c r="J179" s="923"/>
      <c r="K179" s="923"/>
      <c r="L179" s="688">
        <f>mergeValue(A179)</f>
        <v>1</v>
      </c>
      <c r="M179" s="610" t="s">
        <v>19</v>
      </c>
      <c r="N179" s="681"/>
      <c r="O179" s="1402"/>
      <c r="P179" s="1403"/>
      <c r="Q179" s="1403"/>
      <c r="R179" s="1403"/>
      <c r="S179" s="1403"/>
      <c r="T179" s="1403"/>
      <c r="U179" s="1403"/>
      <c r="V179" s="1403"/>
      <c r="W179" s="1404"/>
      <c r="X179" s="1097" t="s">
        <v>717</v>
      </c>
      <c r="Y179" s="683"/>
      <c r="Z179" s="683"/>
      <c r="AA179" s="683"/>
      <c r="AB179" s="683"/>
      <c r="AC179" s="683"/>
      <c r="AD179" s="683"/>
      <c r="AE179" s="683"/>
      <c r="AF179" s="683"/>
      <c r="AG179" s="683"/>
    </row>
    <row r="180" spans="1:47" s="651" customFormat="1" ht="22.5">
      <c r="A180" s="1325"/>
      <c r="B180" s="1325">
        <v>1</v>
      </c>
      <c r="C180" s="928"/>
      <c r="D180" s="928"/>
      <c r="E180" s="928"/>
      <c r="F180" s="928"/>
      <c r="G180" s="933"/>
      <c r="H180" s="930"/>
      <c r="I180" s="935"/>
      <c r="J180" s="920"/>
      <c r="K180" s="919"/>
      <c r="L180" s="688" t="str">
        <f>mergeValue(A180) &amp;"."&amp; mergeValue(B180)</f>
        <v>1.1</v>
      </c>
      <c r="M180" s="658" t="s">
        <v>15</v>
      </c>
      <c r="N180" s="681"/>
      <c r="O180" s="1402"/>
      <c r="P180" s="1403"/>
      <c r="Q180" s="1403"/>
      <c r="R180" s="1403"/>
      <c r="S180" s="1403"/>
      <c r="T180" s="1403"/>
      <c r="U180" s="1403"/>
      <c r="V180" s="1403"/>
      <c r="W180" s="1404"/>
      <c r="X180" s="1097" t="s">
        <v>459</v>
      </c>
      <c r="Y180" s="683"/>
      <c r="Z180" s="683"/>
      <c r="AA180" s="683"/>
      <c r="AB180" s="683"/>
      <c r="AC180" s="683"/>
      <c r="AD180" s="683"/>
      <c r="AE180" s="683"/>
      <c r="AF180" s="683"/>
      <c r="AG180" s="683"/>
    </row>
    <row r="181" spans="1:47" s="651" customFormat="1" ht="22.5">
      <c r="A181" s="1325"/>
      <c r="B181" s="1325"/>
      <c r="C181" s="1325">
        <v>1</v>
      </c>
      <c r="D181" s="928"/>
      <c r="E181" s="928"/>
      <c r="F181" s="928"/>
      <c r="G181" s="933"/>
      <c r="H181" s="930"/>
      <c r="I181" s="936"/>
      <c r="J181" s="920"/>
      <c r="K181" s="919"/>
      <c r="L181" s="688" t="str">
        <f>mergeValue(A181) &amp;"."&amp; mergeValue(B181)&amp;"."&amp; mergeValue(C181)</f>
        <v>1.1.1</v>
      </c>
      <c r="M181" s="659" t="s">
        <v>7</v>
      </c>
      <c r="N181" s="681"/>
      <c r="O181" s="1402"/>
      <c r="P181" s="1403"/>
      <c r="Q181" s="1403"/>
      <c r="R181" s="1403"/>
      <c r="S181" s="1403"/>
      <c r="T181" s="1403"/>
      <c r="U181" s="1403"/>
      <c r="V181" s="1403"/>
      <c r="W181" s="1404"/>
      <c r="X181" s="1097" t="s">
        <v>599</v>
      </c>
      <c r="Y181" s="683"/>
      <c r="Z181" s="683"/>
      <c r="AA181" s="683"/>
      <c r="AB181" s="683"/>
      <c r="AC181" s="683"/>
      <c r="AD181" s="683"/>
      <c r="AE181" s="683"/>
      <c r="AF181" s="683"/>
      <c r="AG181" s="683"/>
    </row>
    <row r="182" spans="1:47" s="651" customFormat="1" ht="22.5">
      <c r="A182" s="1325"/>
      <c r="B182" s="1325"/>
      <c r="C182" s="1325"/>
      <c r="D182" s="1325">
        <v>1</v>
      </c>
      <c r="E182" s="928"/>
      <c r="F182" s="928"/>
      <c r="G182" s="933"/>
      <c r="H182" s="930"/>
      <c r="I182" s="936"/>
      <c r="J182" s="934"/>
      <c r="K182" s="919"/>
      <c r="L182" s="688" t="str">
        <f>mergeValue(A182) &amp;"."&amp; mergeValue(B182)&amp;"."&amp; mergeValue(C182)&amp;"."&amp; mergeValue(D182)</f>
        <v>1.1.1.1</v>
      </c>
      <c r="M182" s="660" t="s">
        <v>21</v>
      </c>
      <c r="N182" s="681"/>
      <c r="O182" s="1402"/>
      <c r="P182" s="1403"/>
      <c r="Q182" s="1403"/>
      <c r="R182" s="1403"/>
      <c r="S182" s="1403"/>
      <c r="T182" s="1403"/>
      <c r="U182" s="1403"/>
      <c r="V182" s="1403"/>
      <c r="W182" s="1404"/>
      <c r="X182" s="968" t="s">
        <v>622</v>
      </c>
      <c r="Y182" s="683"/>
      <c r="Z182" s="683"/>
      <c r="AA182" s="683"/>
      <c r="AB182" s="683"/>
      <c r="AC182" s="683"/>
      <c r="AD182" s="683"/>
      <c r="AE182" s="683"/>
      <c r="AF182" s="683"/>
      <c r="AG182" s="683"/>
    </row>
    <row r="183" spans="1:47" s="651" customFormat="1" ht="56.25" customHeight="1">
      <c r="A183" s="1325"/>
      <c r="B183" s="1325"/>
      <c r="C183" s="1325"/>
      <c r="D183" s="1325"/>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95" t="s">
        <v>747</v>
      </c>
      <c r="Y183" s="683" t="str">
        <f>strCheckDateTwo(N183:W183)</f>
        <v/>
      </c>
      <c r="Z183" s="683"/>
      <c r="AA183" s="683"/>
      <c r="AB183" s="683"/>
      <c r="AC183" s="683"/>
      <c r="AD183" s="683"/>
      <c r="AE183" s="683"/>
      <c r="AF183" s="683"/>
      <c r="AG183" s="683"/>
    </row>
    <row r="184" spans="1:47" s="651" customFormat="1" ht="14.25" hidden="1" customHeight="1">
      <c r="A184" s="1325"/>
      <c r="B184" s="1325"/>
      <c r="C184" s="1325"/>
      <c r="D184" s="1325"/>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96"/>
      <c r="Y184" s="683"/>
      <c r="Z184" s="683"/>
      <c r="AA184" s="683"/>
      <c r="AB184" s="683"/>
      <c r="AC184" s="683"/>
      <c r="AD184" s="683"/>
      <c r="AE184" s="683"/>
      <c r="AF184" s="683"/>
      <c r="AG184" s="683"/>
    </row>
    <row r="185" spans="1:47" s="651" customFormat="1" ht="15" customHeight="1">
      <c r="A185" s="1325"/>
      <c r="B185" s="1325"/>
      <c r="C185" s="1325"/>
      <c r="D185" s="1325"/>
      <c r="E185" s="928"/>
      <c r="F185" s="928"/>
      <c r="G185" s="933"/>
      <c r="H185" s="930"/>
      <c r="I185" s="936"/>
      <c r="J185" s="934"/>
      <c r="K185" s="924"/>
      <c r="L185" s="654"/>
      <c r="M185" s="663" t="s">
        <v>5</v>
      </c>
      <c r="N185" s="661"/>
      <c r="O185" s="657"/>
      <c r="P185" s="657"/>
      <c r="Q185" s="657"/>
      <c r="R185" s="657"/>
      <c r="S185" s="673"/>
      <c r="T185" s="669"/>
      <c r="U185" s="668"/>
      <c r="V185" s="661"/>
      <c r="W185" s="661"/>
      <c r="X185" s="1297"/>
      <c r="Y185" s="683"/>
      <c r="Z185" s="683"/>
      <c r="AA185" s="683"/>
      <c r="AB185" s="683"/>
      <c r="AC185" s="683"/>
      <c r="AD185" s="683"/>
      <c r="AE185" s="683"/>
      <c r="AF185" s="683"/>
      <c r="AG185" s="683"/>
    </row>
    <row r="186" spans="1:47" s="650" customFormat="1" ht="15" customHeight="1">
      <c r="A186" s="1325"/>
      <c r="B186" s="1325"/>
      <c r="C186" s="1325"/>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25"/>
      <c r="B187" s="1325"/>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25"/>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25">
        <v>1</v>
      </c>
      <c r="B193" s="963"/>
      <c r="C193" s="963"/>
      <c r="D193" s="963"/>
      <c r="E193" s="963"/>
      <c r="F193" s="956"/>
      <c r="G193" s="962"/>
      <c r="H193" s="962"/>
      <c r="I193" s="944"/>
      <c r="J193" s="943"/>
      <c r="K193" s="943"/>
      <c r="L193" s="688">
        <f>mergeValue(A193)</f>
        <v>1</v>
      </c>
      <c r="M193" s="610" t="s">
        <v>19</v>
      </c>
      <c r="N193" s="1429"/>
      <c r="O193" s="1430"/>
      <c r="P193" s="1430"/>
      <c r="Q193" s="1430"/>
      <c r="R193" s="1430"/>
      <c r="S193" s="1430"/>
      <c r="T193" s="1430"/>
      <c r="U193" s="1430"/>
      <c r="V193" s="1430"/>
      <c r="W193" s="1430"/>
      <c r="X193" s="1430"/>
      <c r="Y193" s="1430"/>
      <c r="Z193" s="1430"/>
      <c r="AA193" s="1430"/>
      <c r="AB193" s="1430"/>
      <c r="AC193" s="1430"/>
      <c r="AD193" s="1430"/>
      <c r="AE193" s="1430"/>
      <c r="AF193" s="1431"/>
      <c r="AG193" s="1097" t="s">
        <v>717</v>
      </c>
      <c r="AH193" s="683"/>
      <c r="AI193" s="683"/>
      <c r="AJ193" s="683"/>
      <c r="AK193" s="683"/>
      <c r="AL193" s="683"/>
      <c r="AM193" s="683"/>
      <c r="AN193" s="683"/>
      <c r="AO193" s="683"/>
      <c r="AP193" s="683"/>
      <c r="AQ193" s="683"/>
      <c r="AR193" s="683"/>
    </row>
    <row r="194" spans="1:46" s="651" customFormat="1" ht="22.5">
      <c r="A194" s="1325"/>
      <c r="B194" s="1325">
        <v>1</v>
      </c>
      <c r="C194" s="963"/>
      <c r="D194" s="963"/>
      <c r="E194" s="963"/>
      <c r="F194" s="956"/>
      <c r="G194" s="965"/>
      <c r="H194" s="966"/>
      <c r="I194" s="945"/>
      <c r="J194" s="940"/>
      <c r="K194" s="938"/>
      <c r="L194" s="688" t="str">
        <f>mergeValue(A194) &amp;"."&amp; mergeValue(B194)</f>
        <v>1.1</v>
      </c>
      <c r="M194" s="658" t="s">
        <v>15</v>
      </c>
      <c r="N194" s="1432"/>
      <c r="O194" s="1433"/>
      <c r="P194" s="1433"/>
      <c r="Q194" s="1433"/>
      <c r="R194" s="1433"/>
      <c r="S194" s="1433"/>
      <c r="T194" s="1433"/>
      <c r="U194" s="1433"/>
      <c r="V194" s="1433"/>
      <c r="W194" s="1433"/>
      <c r="X194" s="1433"/>
      <c r="Y194" s="1433"/>
      <c r="Z194" s="1433"/>
      <c r="AA194" s="1433"/>
      <c r="AB194" s="1433"/>
      <c r="AC194" s="1433"/>
      <c r="AD194" s="1433"/>
      <c r="AE194" s="1433"/>
      <c r="AF194" s="1434"/>
      <c r="AG194" s="1097" t="s">
        <v>459</v>
      </c>
      <c r="AH194" s="683"/>
      <c r="AI194" s="683"/>
      <c r="AJ194" s="683"/>
      <c r="AK194" s="683"/>
      <c r="AL194" s="683"/>
      <c r="AM194" s="683"/>
      <c r="AN194" s="683"/>
      <c r="AO194" s="683"/>
      <c r="AP194" s="683"/>
      <c r="AQ194" s="683"/>
      <c r="AR194" s="683"/>
    </row>
    <row r="195" spans="1:46" s="651" customFormat="1" ht="22.5">
      <c r="A195" s="1325"/>
      <c r="B195" s="1325"/>
      <c r="C195" s="1325">
        <v>1</v>
      </c>
      <c r="D195" s="963"/>
      <c r="E195" s="963"/>
      <c r="F195" s="956"/>
      <c r="G195" s="965"/>
      <c r="H195" s="966"/>
      <c r="I195" s="945"/>
      <c r="J195" s="940"/>
      <c r="K195" s="938"/>
      <c r="L195" s="688" t="str">
        <f>mergeValue(A195) &amp;"."&amp; mergeValue(B195)&amp;"."&amp; mergeValue(C195)</f>
        <v>1.1.1</v>
      </c>
      <c r="M195" s="659" t="s">
        <v>7</v>
      </c>
      <c r="N195" s="1432"/>
      <c r="O195" s="1433"/>
      <c r="P195" s="1433"/>
      <c r="Q195" s="1433"/>
      <c r="R195" s="1433"/>
      <c r="S195" s="1433"/>
      <c r="T195" s="1433"/>
      <c r="U195" s="1433"/>
      <c r="V195" s="1433"/>
      <c r="W195" s="1433"/>
      <c r="X195" s="1433"/>
      <c r="Y195" s="1433"/>
      <c r="Z195" s="1433"/>
      <c r="AA195" s="1433"/>
      <c r="AB195" s="1433"/>
      <c r="AC195" s="1433"/>
      <c r="AD195" s="1433"/>
      <c r="AE195" s="1433"/>
      <c r="AF195" s="1434"/>
      <c r="AG195" s="1097" t="s">
        <v>599</v>
      </c>
      <c r="AH195" s="683"/>
      <c r="AI195" s="683"/>
      <c r="AJ195" s="683"/>
      <c r="AK195" s="683"/>
      <c r="AL195" s="683"/>
      <c r="AM195" s="683"/>
      <c r="AN195" s="683"/>
      <c r="AO195" s="683"/>
      <c r="AP195" s="683"/>
      <c r="AQ195" s="683"/>
      <c r="AR195" s="683"/>
    </row>
    <row r="196" spans="1:46" s="651" customFormat="1" ht="15" customHeight="1">
      <c r="A196" s="1325"/>
      <c r="B196" s="1325"/>
      <c r="C196" s="1325"/>
      <c r="D196" s="1325">
        <v>1</v>
      </c>
      <c r="E196" s="963"/>
      <c r="F196" s="956"/>
      <c r="G196" s="965"/>
      <c r="H196" s="966"/>
      <c r="I196" s="945"/>
      <c r="J196" s="940"/>
      <c r="K196" s="938"/>
      <c r="L196" s="688" t="str">
        <f>mergeValue(A196) &amp;"."&amp; mergeValue(B196)&amp;"."&amp; mergeValue(C196)&amp;"."&amp; mergeValue(D196)</f>
        <v>1.1.1.1</v>
      </c>
      <c r="M196" s="660" t="s">
        <v>21</v>
      </c>
      <c r="N196" s="1432"/>
      <c r="O196" s="1433"/>
      <c r="P196" s="1433"/>
      <c r="Q196" s="1433"/>
      <c r="R196" s="1433"/>
      <c r="S196" s="1433"/>
      <c r="T196" s="1433"/>
      <c r="U196" s="1433"/>
      <c r="V196" s="1433"/>
      <c r="W196" s="1433"/>
      <c r="X196" s="1433"/>
      <c r="Y196" s="1433"/>
      <c r="Z196" s="1433"/>
      <c r="AA196" s="1433"/>
      <c r="AB196" s="1433"/>
      <c r="AC196" s="1433"/>
      <c r="AD196" s="1433"/>
      <c r="AE196" s="1433"/>
      <c r="AF196" s="1434"/>
      <c r="AG196" s="1097" t="s">
        <v>622</v>
      </c>
      <c r="AH196" s="683"/>
      <c r="AI196" s="683"/>
      <c r="AJ196" s="683"/>
      <c r="AK196" s="683"/>
      <c r="AL196" s="683"/>
      <c r="AM196" s="683"/>
      <c r="AN196" s="683"/>
      <c r="AO196" s="683"/>
      <c r="AP196" s="683"/>
      <c r="AQ196" s="683"/>
      <c r="AR196" s="683"/>
    </row>
    <row r="197" spans="1:46" s="651" customFormat="1" ht="17.100000000000001" customHeight="1">
      <c r="A197" s="1325"/>
      <c r="B197" s="1325"/>
      <c r="C197" s="1325"/>
      <c r="D197" s="1325"/>
      <c r="E197" s="1325">
        <v>1</v>
      </c>
      <c r="F197" s="956"/>
      <c r="G197" s="965"/>
      <c r="H197" s="966"/>
      <c r="I197" s="967"/>
      <c r="J197" s="957"/>
      <c r="K197" s="1236"/>
      <c r="L197" s="1364" t="str">
        <f>mergeValue(A197) &amp;"."&amp; mergeValue(B197)&amp;"."&amp; mergeValue(C197)&amp;"."&amp; mergeValue(D197)&amp;"."&amp; mergeValue(E197)</f>
        <v>1.1.1.1.1</v>
      </c>
      <c r="M197" s="1365"/>
      <c r="N197" s="1321" t="s">
        <v>83</v>
      </c>
      <c r="O197" s="1359"/>
      <c r="P197" s="1355">
        <v>1</v>
      </c>
      <c r="Q197" s="1401"/>
      <c r="R197" s="1321" t="s">
        <v>83</v>
      </c>
      <c r="S197" s="1359"/>
      <c r="T197" s="1355">
        <v>1</v>
      </c>
      <c r="U197" s="1401"/>
      <c r="V197" s="1321" t="s">
        <v>83</v>
      </c>
      <c r="W197" s="666"/>
      <c r="X197" s="655">
        <v>1</v>
      </c>
      <c r="Y197" s="1042"/>
      <c r="Z197" s="638"/>
      <c r="AA197" s="638"/>
      <c r="AB197" s="1331"/>
      <c r="AC197" s="1321" t="s">
        <v>83</v>
      </c>
      <c r="AD197" s="1331"/>
      <c r="AE197" s="1321" t="s">
        <v>83</v>
      </c>
      <c r="AF197" s="680"/>
      <c r="AG197" s="1352" t="s">
        <v>621</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25"/>
      <c r="B198" s="1325"/>
      <c r="C198" s="1325"/>
      <c r="D198" s="1325"/>
      <c r="E198" s="1325"/>
      <c r="F198" s="956"/>
      <c r="G198" s="965"/>
      <c r="H198" s="966"/>
      <c r="I198" s="967"/>
      <c r="J198" s="957"/>
      <c r="K198" s="1236"/>
      <c r="L198" s="1364"/>
      <c r="M198" s="1365"/>
      <c r="N198" s="1321"/>
      <c r="O198" s="1359"/>
      <c r="P198" s="1355"/>
      <c r="Q198" s="1401"/>
      <c r="R198" s="1321"/>
      <c r="S198" s="1359"/>
      <c r="T198" s="1355"/>
      <c r="U198" s="1401"/>
      <c r="V198" s="1321"/>
      <c r="W198" s="689"/>
      <c r="X198" s="670"/>
      <c r="Y198" s="670"/>
      <c r="Z198" s="672"/>
      <c r="AA198" s="572" t="str">
        <f>AB197 &amp; "-" &amp; AD197</f>
        <v>-</v>
      </c>
      <c r="AB198" s="1320"/>
      <c r="AC198" s="1321"/>
      <c r="AD198" s="1320"/>
      <c r="AE198" s="1321"/>
      <c r="AF198" s="639"/>
      <c r="AG198" s="1353"/>
      <c r="AH198" s="683"/>
      <c r="AI198" s="686"/>
      <c r="AJ198" s="686"/>
      <c r="AK198" s="686"/>
      <c r="AL198" s="686"/>
      <c r="AM198" s="686"/>
      <c r="AN198" s="686"/>
      <c r="AO198" s="683"/>
      <c r="AP198" s="683"/>
      <c r="AQ198" s="683"/>
      <c r="AR198" s="683"/>
    </row>
    <row r="199" spans="1:46" s="651" customFormat="1" ht="17.100000000000001" customHeight="1">
      <c r="A199" s="1325"/>
      <c r="B199" s="1325"/>
      <c r="C199" s="1325"/>
      <c r="D199" s="1325"/>
      <c r="E199" s="1325"/>
      <c r="F199" s="956"/>
      <c r="G199" s="965"/>
      <c r="H199" s="966"/>
      <c r="I199" s="967"/>
      <c r="J199" s="957"/>
      <c r="K199" s="1236"/>
      <c r="L199" s="1364"/>
      <c r="M199" s="1365"/>
      <c r="N199" s="1321"/>
      <c r="O199" s="1359"/>
      <c r="P199" s="1355"/>
      <c r="Q199" s="1401"/>
      <c r="R199" s="1321"/>
      <c r="S199" s="571"/>
      <c r="T199" s="664"/>
      <c r="U199" s="670"/>
      <c r="V199" s="671"/>
      <c r="W199" s="671"/>
      <c r="X199" s="671"/>
      <c r="Y199" s="671"/>
      <c r="Z199" s="672"/>
      <c r="AA199" s="672"/>
      <c r="AB199" s="673"/>
      <c r="AC199" s="669"/>
      <c r="AD199" s="669"/>
      <c r="AE199" s="673"/>
      <c r="AF199" s="669"/>
      <c r="AG199" s="1353"/>
      <c r="AH199" s="683"/>
      <c r="AI199" s="686"/>
      <c r="AJ199" s="686"/>
      <c r="AK199" s="686"/>
      <c r="AL199" s="686"/>
      <c r="AM199" s="686"/>
      <c r="AN199" s="686"/>
      <c r="AO199" s="683"/>
      <c r="AP199" s="683"/>
      <c r="AQ199" s="683"/>
      <c r="AR199" s="683"/>
    </row>
    <row r="200" spans="1:46" s="651" customFormat="1" ht="17.100000000000001" customHeight="1">
      <c r="A200" s="1325"/>
      <c r="B200" s="1325"/>
      <c r="C200" s="1325"/>
      <c r="D200" s="1325"/>
      <c r="E200" s="1325"/>
      <c r="F200" s="956"/>
      <c r="G200" s="965"/>
      <c r="H200" s="966"/>
      <c r="I200" s="967"/>
      <c r="J200" s="957"/>
      <c r="K200" s="1236"/>
      <c r="L200" s="1364"/>
      <c r="M200" s="1365"/>
      <c r="N200" s="1321"/>
      <c r="O200" s="674"/>
      <c r="P200" s="676"/>
      <c r="Q200" s="675"/>
      <c r="R200" s="671"/>
      <c r="S200" s="671"/>
      <c r="T200" s="671"/>
      <c r="U200" s="671"/>
      <c r="V200" s="671"/>
      <c r="W200" s="671"/>
      <c r="X200" s="671"/>
      <c r="Y200" s="671"/>
      <c r="Z200" s="672"/>
      <c r="AA200" s="672"/>
      <c r="AB200" s="673"/>
      <c r="AC200" s="669"/>
      <c r="AD200" s="669"/>
      <c r="AE200" s="673"/>
      <c r="AF200" s="669"/>
      <c r="AG200" s="1353"/>
      <c r="AH200" s="683"/>
      <c r="AI200" s="686"/>
      <c r="AJ200" s="686"/>
      <c r="AK200" s="686"/>
      <c r="AL200" s="686"/>
      <c r="AM200" s="686"/>
      <c r="AN200" s="686"/>
      <c r="AO200" s="683"/>
      <c r="AP200" s="683"/>
      <c r="AQ200" s="683"/>
      <c r="AR200" s="683"/>
    </row>
    <row r="201" spans="1:46" s="650" customFormat="1" ht="15" customHeight="1">
      <c r="A201" s="1325"/>
      <c r="B201" s="1325"/>
      <c r="C201" s="1325"/>
      <c r="D201" s="1325"/>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54"/>
      <c r="AH201" s="685"/>
      <c r="AI201" s="685"/>
      <c r="AJ201" s="687"/>
      <c r="AK201" s="687"/>
      <c r="AL201" s="687"/>
      <c r="AM201" s="687"/>
      <c r="AN201" s="687"/>
      <c r="AO201" s="685"/>
      <c r="AP201" s="685"/>
      <c r="AQ201" s="685"/>
      <c r="AR201" s="685"/>
    </row>
    <row r="202" spans="1:46" s="650" customFormat="1" ht="15" customHeight="1">
      <c r="A202" s="1325"/>
      <c r="B202" s="1325"/>
      <c r="C202" s="1325"/>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25"/>
      <c r="B203" s="1325"/>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25"/>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27"/>
      <c r="R207" s="150"/>
      <c r="S207" s="150"/>
      <c r="T207" s="150"/>
      <c r="U207" s="1327"/>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27"/>
      <c r="R208" s="150"/>
      <c r="S208" s="150"/>
      <c r="T208" s="150"/>
      <c r="U208" s="1327"/>
      <c r="V208" s="150"/>
      <c r="W208" s="150"/>
      <c r="X208" s="150"/>
      <c r="Y208" s="150"/>
      <c r="Z208" s="150"/>
      <c r="AA208" s="150"/>
      <c r="AB208" s="150"/>
      <c r="AC208" s="150"/>
    </row>
    <row r="209" spans="1:83" ht="15" customHeight="1">
      <c r="G209" s="149"/>
      <c r="H209" s="150"/>
      <c r="I209" s="150"/>
      <c r="J209" s="80"/>
      <c r="K209" s="150"/>
      <c r="L209" s="150"/>
      <c r="M209" s="150"/>
      <c r="N209" s="150"/>
      <c r="O209" s="150"/>
      <c r="Q209" s="1327"/>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99" t="s">
        <v>84</v>
      </c>
      <c r="O211" s="1359"/>
      <c r="P211" s="1355">
        <v>1</v>
      </c>
      <c r="Q211" s="1400"/>
      <c r="R211" s="1321" t="s">
        <v>83</v>
      </c>
      <c r="S211" s="1427"/>
      <c r="T211" s="1397">
        <v>1</v>
      </c>
      <c r="U211" s="1328"/>
      <c r="V211" s="1321"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99"/>
      <c r="O212" s="1359"/>
      <c r="P212" s="1355"/>
      <c r="Q212" s="1400"/>
      <c r="R212" s="1321"/>
      <c r="S212" s="1428"/>
      <c r="T212" s="1398"/>
      <c r="U212" s="1328"/>
      <c r="V212" s="1321"/>
      <c r="W212" s="699"/>
      <c r="X212" s="699"/>
      <c r="Y212" s="699" t="s">
        <v>626</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99"/>
      <c r="O213" s="1359"/>
      <c r="P213" s="1355"/>
      <c r="Q213" s="1400"/>
      <c r="R213" s="1321"/>
      <c r="S213" s="696"/>
      <c r="T213" s="696"/>
      <c r="U213" s="699" t="s">
        <v>627</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21"/>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651</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25">
        <v>1</v>
      </c>
      <c r="B220" s="831"/>
      <c r="C220" s="831"/>
      <c r="D220" s="831"/>
      <c r="E220" s="832"/>
      <c r="F220" s="833"/>
      <c r="G220" s="833"/>
      <c r="H220" s="833"/>
      <c r="I220" s="834"/>
      <c r="J220" s="829"/>
      <c r="K220" s="836"/>
      <c r="L220" s="744">
        <f>mergeValue(A220)</f>
        <v>1</v>
      </c>
      <c r="M220" s="610" t="s">
        <v>19</v>
      </c>
      <c r="N220" s="615"/>
      <c r="O220" s="1333"/>
      <c r="P220" s="1334"/>
      <c r="Q220" s="1334"/>
      <c r="R220" s="1334"/>
      <c r="S220" s="1334"/>
      <c r="T220" s="1334"/>
      <c r="U220" s="1334"/>
      <c r="V220" s="1335"/>
      <c r="W220" s="1129" t="s">
        <v>717</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25"/>
      <c r="B221" s="1325">
        <v>1</v>
      </c>
      <c r="C221" s="831"/>
      <c r="D221" s="831"/>
      <c r="E221" s="833"/>
      <c r="F221" s="833"/>
      <c r="G221" s="833"/>
      <c r="H221" s="833"/>
      <c r="I221" s="828"/>
      <c r="J221" s="827"/>
      <c r="K221" s="830"/>
      <c r="L221" s="744" t="str">
        <f>mergeValue(A221) &amp;"."&amp; mergeValue(B221)</f>
        <v>1.1</v>
      </c>
      <c r="M221" s="658" t="s">
        <v>15</v>
      </c>
      <c r="N221" s="615"/>
      <c r="O221" s="1333"/>
      <c r="P221" s="1334"/>
      <c r="Q221" s="1334"/>
      <c r="R221" s="1334"/>
      <c r="S221" s="1334"/>
      <c r="T221" s="1334"/>
      <c r="U221" s="1334"/>
      <c r="V221" s="1335"/>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25"/>
      <c r="B222" s="1325"/>
      <c r="C222" s="1325">
        <v>1</v>
      </c>
      <c r="D222" s="831"/>
      <c r="E222" s="833"/>
      <c r="F222" s="833"/>
      <c r="G222" s="833"/>
      <c r="H222" s="833"/>
      <c r="I222" s="835"/>
      <c r="J222" s="827"/>
      <c r="K222" s="830"/>
      <c r="L222" s="744" t="str">
        <f>mergeValue(A222) &amp;"."&amp; mergeValue(B222)&amp;"."&amp; mergeValue(C222)</f>
        <v>1.1.1</v>
      </c>
      <c r="M222" s="659" t="s">
        <v>7</v>
      </c>
      <c r="N222" s="615"/>
      <c r="O222" s="1333"/>
      <c r="P222" s="1334"/>
      <c r="Q222" s="1334"/>
      <c r="R222" s="1334"/>
      <c r="S222" s="1334"/>
      <c r="T222" s="1334"/>
      <c r="U222" s="1334"/>
      <c r="V222" s="1335"/>
      <c r="W222" s="1129" t="s">
        <v>599</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25"/>
      <c r="B223" s="1325"/>
      <c r="C223" s="1325"/>
      <c r="D223" s="1325">
        <v>1</v>
      </c>
      <c r="E223" s="833"/>
      <c r="F223" s="833"/>
      <c r="G223" s="833"/>
      <c r="H223" s="833"/>
      <c r="I223" s="835"/>
      <c r="J223" s="827"/>
      <c r="K223" s="830"/>
      <c r="L223" s="744" t="str">
        <f>mergeValue(A223) &amp;"."&amp; mergeValue(B223)&amp;"."&amp; mergeValue(C223)&amp;"."&amp; mergeValue(D223)</f>
        <v>1.1.1.1</v>
      </c>
      <c r="M223" s="660" t="s">
        <v>21</v>
      </c>
      <c r="N223" s="615"/>
      <c r="O223" s="1333"/>
      <c r="P223" s="1334"/>
      <c r="Q223" s="1334"/>
      <c r="R223" s="1334"/>
      <c r="S223" s="1334"/>
      <c r="T223" s="1334"/>
      <c r="U223" s="1334"/>
      <c r="V223" s="1335"/>
      <c r="W223" s="1129" t="s">
        <v>600</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25"/>
      <c r="B224" s="1325"/>
      <c r="C224" s="1325"/>
      <c r="D224" s="1325"/>
      <c r="E224" s="1325">
        <v>1</v>
      </c>
      <c r="F224" s="833"/>
      <c r="G224" s="833"/>
      <c r="H224" s="831">
        <v>1</v>
      </c>
      <c r="I224" s="1325">
        <v>1</v>
      </c>
      <c r="J224" s="833"/>
      <c r="K224" s="838"/>
      <c r="L224" s="744" t="str">
        <f>mergeValue(A224) &amp;"."&amp; mergeValue(B224)&amp;"."&amp; mergeValue(C224)&amp;"."&amp; mergeValue(D224)&amp;"."&amp; mergeValue(E224)</f>
        <v>1.1.1.1.1</v>
      </c>
      <c r="M224" s="524" t="s">
        <v>8</v>
      </c>
      <c r="N224" s="615"/>
      <c r="O224" s="1328"/>
      <c r="P224" s="1329"/>
      <c r="Q224" s="1329"/>
      <c r="R224" s="1329"/>
      <c r="S224" s="1329"/>
      <c r="T224" s="1329"/>
      <c r="U224" s="1329"/>
      <c r="V224" s="1330"/>
      <c r="W224" s="1129" t="s">
        <v>718</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71" s="751" customFormat="1" ht="33.75">
      <c r="A225" s="1325"/>
      <c r="B225" s="1325"/>
      <c r="C225" s="1325"/>
      <c r="D225" s="1325"/>
      <c r="E225" s="1325"/>
      <c r="F225" s="1325">
        <v>1</v>
      </c>
      <c r="G225" s="831"/>
      <c r="H225" s="831"/>
      <c r="I225" s="1325"/>
      <c r="J225" s="1325">
        <v>1</v>
      </c>
      <c r="K225" s="839"/>
      <c r="L225" s="744" t="str">
        <f>mergeValue(A225) &amp;"."&amp; mergeValue(B225)&amp;"."&amp; mergeValue(C225)&amp;"."&amp; mergeValue(D225)&amp;"."&amp; mergeValue(E225)&amp;"."&amp; mergeValue(F225)</f>
        <v>1.1.1.1.1.1</v>
      </c>
      <c r="M225" s="525" t="s">
        <v>9</v>
      </c>
      <c r="N225" s="615"/>
      <c r="O225" s="1328"/>
      <c r="P225" s="1329"/>
      <c r="Q225" s="1329"/>
      <c r="R225" s="1329"/>
      <c r="S225" s="1329"/>
      <c r="T225" s="1329"/>
      <c r="U225" s="1329"/>
      <c r="V225" s="1330"/>
      <c r="W225" s="1129" t="s">
        <v>719</v>
      </c>
      <c r="X225" s="759"/>
      <c r="Y225" s="777"/>
      <c r="Z225" s="777" t="str">
        <f t="shared" si="3"/>
        <v>Группа потребителей</v>
      </c>
      <c r="AA225" s="777"/>
      <c r="AB225" s="777"/>
      <c r="AC225" s="777"/>
      <c r="AD225" s="759"/>
      <c r="AE225" s="759"/>
      <c r="AF225" s="759"/>
      <c r="AG225" s="759"/>
      <c r="AH225" s="759"/>
      <c r="AI225" s="759"/>
      <c r="AJ225" s="759"/>
    </row>
    <row r="226" spans="1:71" s="751" customFormat="1" ht="122.1" customHeight="1">
      <c r="A226" s="1325"/>
      <c r="B226" s="1325"/>
      <c r="C226" s="1325"/>
      <c r="D226" s="1325"/>
      <c r="E226" s="1325"/>
      <c r="F226" s="1325"/>
      <c r="G226" s="831">
        <v>1</v>
      </c>
      <c r="H226" s="831"/>
      <c r="I226" s="1325"/>
      <c r="J226" s="1325"/>
      <c r="K226" s="839">
        <v>1</v>
      </c>
      <c r="L226" s="744" t="str">
        <f>mergeValue(A226) &amp;"."&amp; mergeValue(B226)&amp;"."&amp; mergeValue(C226)&amp;"."&amp; mergeValue(D226)&amp;"."&amp; mergeValue(E226)&amp;"."&amp; mergeValue(F226)&amp;"."&amp; mergeValue(G226)</f>
        <v>1.1.1.1.1.1.1</v>
      </c>
      <c r="M226" s="1016"/>
      <c r="N226" s="615"/>
      <c r="O226" s="726"/>
      <c r="P226" s="726"/>
      <c r="Q226" s="726"/>
      <c r="R226" s="1320"/>
      <c r="S226" s="1321" t="s">
        <v>83</v>
      </c>
      <c r="T226" s="1320"/>
      <c r="U226" s="1321" t="s">
        <v>83</v>
      </c>
      <c r="V226" s="726"/>
      <c r="W226" s="1295" t="s">
        <v>720</v>
      </c>
      <c r="X226" s="759" t="str">
        <f>strCheckDate(O227:V227)</f>
        <v/>
      </c>
      <c r="Y226" s="777"/>
      <c r="Z226" s="777" t="str">
        <f t="shared" si="3"/>
        <v/>
      </c>
      <c r="AA226" s="777"/>
      <c r="AB226" s="777"/>
      <c r="AC226" s="777"/>
      <c r="AD226" s="759"/>
      <c r="AE226" s="759"/>
      <c r="AF226" s="759"/>
      <c r="AG226" s="759"/>
      <c r="AH226" s="759"/>
      <c r="AI226" s="759"/>
      <c r="AJ226" s="759"/>
    </row>
    <row r="227" spans="1:71" s="751" customFormat="1" ht="14.25" hidden="1" customHeight="1">
      <c r="A227" s="1325"/>
      <c r="B227" s="1325"/>
      <c r="C227" s="1325"/>
      <c r="D227" s="1325"/>
      <c r="E227" s="1325"/>
      <c r="F227" s="1325"/>
      <c r="G227" s="831"/>
      <c r="H227" s="831"/>
      <c r="I227" s="1325"/>
      <c r="J227" s="1325"/>
      <c r="K227" s="839"/>
      <c r="L227" s="752"/>
      <c r="M227" s="615"/>
      <c r="N227" s="615"/>
      <c r="O227" s="726"/>
      <c r="P227" s="726"/>
      <c r="Q227" s="732" t="str">
        <f>R226 &amp; "-" &amp; T226</f>
        <v>-</v>
      </c>
      <c r="R227" s="1320"/>
      <c r="S227" s="1321"/>
      <c r="T227" s="1320"/>
      <c r="U227" s="1321"/>
      <c r="V227" s="726"/>
      <c r="W227" s="1296"/>
      <c r="X227" s="759"/>
      <c r="Y227" s="777"/>
      <c r="Z227" s="777" t="str">
        <f t="shared" si="3"/>
        <v/>
      </c>
      <c r="AA227" s="777"/>
      <c r="AB227" s="777"/>
      <c r="AC227" s="777"/>
      <c r="AD227" s="759"/>
      <c r="AE227" s="759"/>
      <c r="AF227" s="759"/>
      <c r="AG227" s="759"/>
      <c r="AH227" s="759"/>
      <c r="AI227" s="759"/>
      <c r="AJ227" s="759"/>
    </row>
    <row r="228" spans="1:71" s="751" customFormat="1" ht="15" customHeight="1">
      <c r="A228" s="1325"/>
      <c r="B228" s="1325"/>
      <c r="C228" s="1325"/>
      <c r="D228" s="1325"/>
      <c r="E228" s="1325"/>
      <c r="F228" s="1325"/>
      <c r="G228" s="833"/>
      <c r="H228" s="831"/>
      <c r="I228" s="1325"/>
      <c r="J228" s="1325"/>
      <c r="K228" s="838"/>
      <c r="L228" s="654"/>
      <c r="M228" s="527" t="s">
        <v>24</v>
      </c>
      <c r="N228" s="728"/>
      <c r="O228" s="728"/>
      <c r="P228" s="728"/>
      <c r="Q228" s="728"/>
      <c r="R228" s="728"/>
      <c r="S228" s="728"/>
      <c r="T228" s="728"/>
      <c r="U228" s="728"/>
      <c r="V228" s="725"/>
      <c r="W228" s="1297"/>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71" s="751" customFormat="1" ht="15" customHeight="1">
      <c r="A229" s="1325"/>
      <c r="B229" s="1325"/>
      <c r="C229" s="1325"/>
      <c r="D229" s="1325"/>
      <c r="E229" s="1325"/>
      <c r="F229" s="833"/>
      <c r="G229" s="833"/>
      <c r="H229" s="831"/>
      <c r="I229" s="1325"/>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71" s="751" customFormat="1" ht="15" customHeight="1">
      <c r="A230" s="1325"/>
      <c r="B230" s="1325"/>
      <c r="C230" s="1325"/>
      <c r="D230" s="1325"/>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71" s="751" customFormat="1" ht="15" customHeight="1">
      <c r="A231" s="1325"/>
      <c r="B231" s="1325"/>
      <c r="C231" s="1325"/>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71" s="751" customFormat="1" ht="15" customHeight="1">
      <c r="A232" s="1325"/>
      <c r="B232" s="1325"/>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71" s="751" customFormat="1" ht="15" customHeight="1">
      <c r="A233" s="1325"/>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71"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71" s="937" customFormat="1" ht="18.75" customHeight="1">
      <c r="X235" s="958"/>
      <c r="Y235" s="958"/>
      <c r="Z235" s="958"/>
      <c r="AA235" s="958"/>
      <c r="AB235" s="958"/>
      <c r="AC235" s="958"/>
      <c r="AD235" s="958"/>
      <c r="AE235" s="958"/>
      <c r="AF235" s="958"/>
      <c r="AG235" s="958"/>
      <c r="AH235" s="958"/>
      <c r="AI235" s="958"/>
      <c r="AJ235" s="958"/>
    </row>
    <row r="236" spans="1:71"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71"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71" s="938" customFormat="1" ht="22.5">
      <c r="A238" s="1325">
        <v>1</v>
      </c>
      <c r="B238" s="963"/>
      <c r="C238" s="963"/>
      <c r="D238" s="963"/>
      <c r="E238" s="929"/>
      <c r="F238" s="974"/>
      <c r="G238" s="974"/>
      <c r="H238" s="974"/>
      <c r="I238" s="931"/>
      <c r="J238" s="927"/>
      <c r="K238" s="911"/>
      <c r="L238" s="978">
        <f>mergeValue(A238)</f>
        <v>1</v>
      </c>
      <c r="M238" s="610" t="s">
        <v>19</v>
      </c>
      <c r="N238" s="615"/>
      <c r="O238" s="1333"/>
      <c r="P238" s="1334"/>
      <c r="Q238" s="1334"/>
      <c r="R238" s="1334"/>
      <c r="S238" s="1334"/>
      <c r="T238" s="1334"/>
      <c r="U238" s="1334"/>
      <c r="V238" s="1334"/>
      <c r="W238" s="1334"/>
      <c r="X238" s="1334"/>
      <c r="Y238" s="1334"/>
      <c r="Z238" s="1334"/>
      <c r="AA238" s="1334"/>
      <c r="AB238" s="1334"/>
      <c r="AC238" s="1334"/>
      <c r="AD238" s="1334"/>
      <c r="AE238" s="1334"/>
      <c r="AF238" s="1334"/>
      <c r="AG238" s="1334"/>
      <c r="AH238" s="1334"/>
      <c r="AI238" s="1334"/>
      <c r="AJ238" s="1334"/>
      <c r="AK238" s="1334"/>
      <c r="AL238" s="1334"/>
      <c r="AM238" s="1334"/>
      <c r="AN238" s="1334"/>
      <c r="AO238" s="1334"/>
      <c r="AP238" s="1334"/>
      <c r="AQ238" s="1334"/>
      <c r="AR238" s="1334"/>
      <c r="AS238" s="1334"/>
      <c r="AT238" s="1334"/>
      <c r="AU238" s="1334"/>
      <c r="AV238" s="1334"/>
      <c r="AW238" s="1334"/>
      <c r="AX238" s="1334"/>
      <c r="AY238" s="1334"/>
      <c r="AZ238" s="1334"/>
      <c r="BA238" s="1334"/>
      <c r="BB238" s="1334"/>
      <c r="BC238" s="1334"/>
      <c r="BD238" s="1334"/>
      <c r="BE238" s="1335"/>
      <c r="BF238" s="1129" t="s">
        <v>717</v>
      </c>
      <c r="BG238" s="956"/>
      <c r="BH238" s="777"/>
      <c r="BI238" s="777" t="str">
        <f t="shared" ref="BI238:BI251" si="4">IF(M238="","",M238 )</f>
        <v>Наименование тарифа</v>
      </c>
      <c r="BJ238" s="777"/>
      <c r="BK238" s="777"/>
      <c r="BL238" s="777"/>
      <c r="BM238" s="956"/>
      <c r="BN238" s="956"/>
      <c r="BO238" s="956"/>
      <c r="BP238" s="956"/>
      <c r="BQ238" s="956"/>
      <c r="BR238" s="956"/>
      <c r="BS238" s="956"/>
    </row>
    <row r="239" spans="1:71" s="938" customFormat="1" ht="22.5">
      <c r="A239" s="1325"/>
      <c r="B239" s="1325">
        <v>1</v>
      </c>
      <c r="C239" s="963"/>
      <c r="D239" s="963"/>
      <c r="E239" s="974"/>
      <c r="F239" s="974"/>
      <c r="G239" s="974"/>
      <c r="H239" s="974"/>
      <c r="I239" s="969"/>
      <c r="J239" s="902"/>
      <c r="K239" s="905"/>
      <c r="L239" s="978" t="str">
        <f>mergeValue(A239) &amp;"."&amp; mergeValue(B239)</f>
        <v>1.1</v>
      </c>
      <c r="M239" s="658" t="s">
        <v>15</v>
      </c>
      <c r="N239" s="615"/>
      <c r="O239" s="1333"/>
      <c r="P239" s="1334"/>
      <c r="Q239" s="1334"/>
      <c r="R239" s="1334"/>
      <c r="S239" s="1334"/>
      <c r="T239" s="1334"/>
      <c r="U239" s="1334"/>
      <c r="V239" s="1334"/>
      <c r="W239" s="1334"/>
      <c r="X239" s="1334"/>
      <c r="Y239" s="1334"/>
      <c r="Z239" s="1334"/>
      <c r="AA239" s="1334"/>
      <c r="AB239" s="1334"/>
      <c r="AC239" s="1334"/>
      <c r="AD239" s="1334"/>
      <c r="AE239" s="1334"/>
      <c r="AF239" s="1334"/>
      <c r="AG239" s="1334"/>
      <c r="AH239" s="1334"/>
      <c r="AI239" s="1334"/>
      <c r="AJ239" s="1334"/>
      <c r="AK239" s="1334"/>
      <c r="AL239" s="1334"/>
      <c r="AM239" s="1334"/>
      <c r="AN239" s="1334"/>
      <c r="AO239" s="1334"/>
      <c r="AP239" s="1334"/>
      <c r="AQ239" s="1334"/>
      <c r="AR239" s="1334"/>
      <c r="AS239" s="1334"/>
      <c r="AT239" s="1334"/>
      <c r="AU239" s="1334"/>
      <c r="AV239" s="1334"/>
      <c r="AW239" s="1334"/>
      <c r="AX239" s="1334"/>
      <c r="AY239" s="1334"/>
      <c r="AZ239" s="1334"/>
      <c r="BA239" s="1334"/>
      <c r="BB239" s="1334"/>
      <c r="BC239" s="1334"/>
      <c r="BD239" s="1334"/>
      <c r="BE239" s="1335"/>
      <c r="BF239" s="1129" t="s">
        <v>459</v>
      </c>
      <c r="BG239" s="956"/>
      <c r="BH239" s="777"/>
      <c r="BI239" s="777" t="str">
        <f t="shared" si="4"/>
        <v>Территория действия тарифа</v>
      </c>
      <c r="BJ239" s="777"/>
      <c r="BK239" s="777"/>
      <c r="BL239" s="777"/>
      <c r="BM239" s="956"/>
      <c r="BN239" s="956"/>
      <c r="BO239" s="956"/>
      <c r="BP239" s="956"/>
      <c r="BQ239" s="956"/>
      <c r="BR239" s="956"/>
      <c r="BS239" s="956"/>
    </row>
    <row r="240" spans="1:71" s="938" customFormat="1" ht="22.5">
      <c r="A240" s="1325"/>
      <c r="B240" s="1325"/>
      <c r="C240" s="1325">
        <v>1</v>
      </c>
      <c r="D240" s="963"/>
      <c r="E240" s="974"/>
      <c r="F240" s="974"/>
      <c r="G240" s="974"/>
      <c r="H240" s="974"/>
      <c r="I240" s="910"/>
      <c r="J240" s="902"/>
      <c r="K240" s="905"/>
      <c r="L240" s="978" t="str">
        <f>mergeValue(A240) &amp;"."&amp; mergeValue(B240)&amp;"."&amp; mergeValue(C240)</f>
        <v>1.1.1</v>
      </c>
      <c r="M240" s="659" t="s">
        <v>7</v>
      </c>
      <c r="N240" s="615"/>
      <c r="O240" s="1333"/>
      <c r="P240" s="1334"/>
      <c r="Q240" s="1334"/>
      <c r="R240" s="1334"/>
      <c r="S240" s="1334"/>
      <c r="T240" s="1334"/>
      <c r="U240" s="1334"/>
      <c r="V240" s="1334"/>
      <c r="W240" s="1334"/>
      <c r="X240" s="1334"/>
      <c r="Y240" s="1334"/>
      <c r="Z240" s="1334"/>
      <c r="AA240" s="1334"/>
      <c r="AB240" s="1334"/>
      <c r="AC240" s="1334"/>
      <c r="AD240" s="1334"/>
      <c r="AE240" s="1334"/>
      <c r="AF240" s="1334"/>
      <c r="AG240" s="1334"/>
      <c r="AH240" s="1334"/>
      <c r="AI240" s="1334"/>
      <c r="AJ240" s="1334"/>
      <c r="AK240" s="1334"/>
      <c r="AL240" s="1334"/>
      <c r="AM240" s="1334"/>
      <c r="AN240" s="1334"/>
      <c r="AO240" s="1334"/>
      <c r="AP240" s="1334"/>
      <c r="AQ240" s="1334"/>
      <c r="AR240" s="1334"/>
      <c r="AS240" s="1334"/>
      <c r="AT240" s="1334"/>
      <c r="AU240" s="1334"/>
      <c r="AV240" s="1334"/>
      <c r="AW240" s="1334"/>
      <c r="AX240" s="1334"/>
      <c r="AY240" s="1334"/>
      <c r="AZ240" s="1334"/>
      <c r="BA240" s="1334"/>
      <c r="BB240" s="1334"/>
      <c r="BC240" s="1334"/>
      <c r="BD240" s="1334"/>
      <c r="BE240" s="1335"/>
      <c r="BF240" s="1129" t="s">
        <v>599</v>
      </c>
      <c r="BG240" s="956"/>
      <c r="BH240" s="777"/>
      <c r="BI240" s="777" t="str">
        <f t="shared" si="4"/>
        <v xml:space="preserve">Наименование системы теплоснабжения </v>
      </c>
      <c r="BJ240" s="777"/>
      <c r="BK240" s="777"/>
      <c r="BL240" s="777"/>
      <c r="BM240" s="956"/>
      <c r="BN240" s="956"/>
      <c r="BO240" s="956"/>
      <c r="BP240" s="956"/>
      <c r="BQ240" s="956"/>
      <c r="BR240" s="956"/>
      <c r="BS240" s="956"/>
    </row>
    <row r="241" spans="1:71" s="938" customFormat="1" ht="22.5">
      <c r="A241" s="1325"/>
      <c r="B241" s="1325"/>
      <c r="C241" s="1325"/>
      <c r="D241" s="1325">
        <v>1</v>
      </c>
      <c r="E241" s="974"/>
      <c r="F241" s="974"/>
      <c r="G241" s="974"/>
      <c r="H241" s="974"/>
      <c r="I241" s="910"/>
      <c r="J241" s="902"/>
      <c r="K241" s="905"/>
      <c r="L241" s="978" t="str">
        <f>mergeValue(A241) &amp;"."&amp; mergeValue(B241)&amp;"."&amp; mergeValue(C241)&amp;"."&amp; mergeValue(D241)</f>
        <v>1.1.1.1</v>
      </c>
      <c r="M241" s="660" t="s">
        <v>21</v>
      </c>
      <c r="N241" s="615"/>
      <c r="O241" s="1333"/>
      <c r="P241" s="1334"/>
      <c r="Q241" s="1334"/>
      <c r="R241" s="1334"/>
      <c r="S241" s="1334"/>
      <c r="T241" s="1334"/>
      <c r="U241" s="1334"/>
      <c r="V241" s="1334"/>
      <c r="W241" s="1334"/>
      <c r="X241" s="1334"/>
      <c r="Y241" s="1334"/>
      <c r="Z241" s="1334"/>
      <c r="AA241" s="1334"/>
      <c r="AB241" s="1334"/>
      <c r="AC241" s="1334"/>
      <c r="AD241" s="1334"/>
      <c r="AE241" s="1334"/>
      <c r="AF241" s="1334"/>
      <c r="AG241" s="1334"/>
      <c r="AH241" s="1334"/>
      <c r="AI241" s="1334"/>
      <c r="AJ241" s="1334"/>
      <c r="AK241" s="1334"/>
      <c r="AL241" s="1334"/>
      <c r="AM241" s="1334"/>
      <c r="AN241" s="1334"/>
      <c r="AO241" s="1334"/>
      <c r="AP241" s="1334"/>
      <c r="AQ241" s="1334"/>
      <c r="AR241" s="1334"/>
      <c r="AS241" s="1334"/>
      <c r="AT241" s="1334"/>
      <c r="AU241" s="1334"/>
      <c r="AV241" s="1334"/>
      <c r="AW241" s="1334"/>
      <c r="AX241" s="1334"/>
      <c r="AY241" s="1334"/>
      <c r="AZ241" s="1334"/>
      <c r="BA241" s="1334"/>
      <c r="BB241" s="1334"/>
      <c r="BC241" s="1334"/>
      <c r="BD241" s="1334"/>
      <c r="BE241" s="1335"/>
      <c r="BF241" s="1129" t="s">
        <v>600</v>
      </c>
      <c r="BG241" s="956"/>
      <c r="BH241" s="777"/>
      <c r="BI241" s="777" t="str">
        <f t="shared" si="4"/>
        <v xml:space="preserve">Источник тепловой энергии  </v>
      </c>
      <c r="BJ241" s="777"/>
      <c r="BK241" s="777"/>
      <c r="BL241" s="777"/>
      <c r="BM241" s="956"/>
      <c r="BN241" s="956"/>
      <c r="BO241" s="956"/>
      <c r="BP241" s="956"/>
      <c r="BQ241" s="956"/>
      <c r="BR241" s="956"/>
      <c r="BS241" s="956"/>
    </row>
    <row r="242" spans="1:71" s="938" customFormat="1" ht="78.75">
      <c r="A242" s="1325"/>
      <c r="B242" s="1325"/>
      <c r="C242" s="1325"/>
      <c r="D242" s="1325"/>
      <c r="E242" s="1325">
        <v>1</v>
      </c>
      <c r="F242" s="974"/>
      <c r="G242" s="974"/>
      <c r="H242" s="963">
        <v>1</v>
      </c>
      <c r="I242" s="1325">
        <v>1</v>
      </c>
      <c r="J242" s="974"/>
      <c r="K242" s="913"/>
      <c r="L242" s="978" t="str">
        <f>mergeValue(A242) &amp;"."&amp; mergeValue(B242)&amp;"."&amp; mergeValue(C242)&amp;"."&amp; mergeValue(D242)&amp;"."&amp; mergeValue(E242)</f>
        <v>1.1.1.1.1</v>
      </c>
      <c r="M242" s="524" t="s">
        <v>8</v>
      </c>
      <c r="N242" s="615"/>
      <c r="O242" s="1328"/>
      <c r="P242" s="1329"/>
      <c r="Q242" s="1329"/>
      <c r="R242" s="1329"/>
      <c r="S242" s="1329"/>
      <c r="T242" s="1329"/>
      <c r="U242" s="1329"/>
      <c r="V242" s="1329"/>
      <c r="W242" s="1329"/>
      <c r="X242" s="1329"/>
      <c r="Y242" s="1329"/>
      <c r="Z242" s="1329"/>
      <c r="AA242" s="1329"/>
      <c r="AB242" s="1329"/>
      <c r="AC242" s="1329"/>
      <c r="AD242" s="1329"/>
      <c r="AE242" s="1329"/>
      <c r="AF242" s="1329"/>
      <c r="AG242" s="1329"/>
      <c r="AH242" s="1329"/>
      <c r="AI242" s="1329"/>
      <c r="AJ242" s="1329"/>
      <c r="AK242" s="1329"/>
      <c r="AL242" s="1329"/>
      <c r="AM242" s="1329"/>
      <c r="AN242" s="1329"/>
      <c r="AO242" s="1329"/>
      <c r="AP242" s="1329"/>
      <c r="AQ242" s="1329"/>
      <c r="AR242" s="1329"/>
      <c r="AS242" s="1329"/>
      <c r="AT242" s="1329"/>
      <c r="AU242" s="1329"/>
      <c r="AV242" s="1329"/>
      <c r="AW242" s="1329"/>
      <c r="AX242" s="1329"/>
      <c r="AY242" s="1329"/>
      <c r="AZ242" s="1329"/>
      <c r="BA242" s="1329"/>
      <c r="BB242" s="1329"/>
      <c r="BC242" s="1329"/>
      <c r="BD242" s="1329"/>
      <c r="BE242" s="1330"/>
      <c r="BF242" s="1129" t="s">
        <v>718</v>
      </c>
      <c r="BG242" s="956"/>
      <c r="BH242" s="777"/>
      <c r="BI242" s="777" t="str">
        <f t="shared" si="4"/>
        <v>Схема подключения теплопотребляющей установки к коллектору источника тепловой энергии</v>
      </c>
      <c r="BJ242" s="777"/>
      <c r="BK242" s="777"/>
      <c r="BL242" s="777"/>
      <c r="BM242" s="956"/>
      <c r="BN242" s="956"/>
      <c r="BO242" s="956"/>
      <c r="BP242" s="956"/>
      <c r="BQ242" s="956"/>
      <c r="BR242" s="956"/>
      <c r="BS242" s="956"/>
    </row>
    <row r="243" spans="1:71" s="938" customFormat="1" ht="33.75">
      <c r="A243" s="1325"/>
      <c r="B243" s="1325"/>
      <c r="C243" s="1325"/>
      <c r="D243" s="1325"/>
      <c r="E243" s="1325"/>
      <c r="F243" s="1325">
        <v>1</v>
      </c>
      <c r="G243" s="963"/>
      <c r="H243" s="963"/>
      <c r="I243" s="1325"/>
      <c r="J243" s="1325">
        <v>1</v>
      </c>
      <c r="K243" s="914"/>
      <c r="L243" s="978" t="str">
        <f>mergeValue(A243) &amp;"."&amp; mergeValue(B243)&amp;"."&amp; mergeValue(C243)&amp;"."&amp; mergeValue(D243)&amp;"."&amp; mergeValue(E243)&amp;"."&amp; mergeValue(F243)</f>
        <v>1.1.1.1.1.1</v>
      </c>
      <c r="M243" s="525" t="s">
        <v>9</v>
      </c>
      <c r="N243" s="615"/>
      <c r="O243" s="1328"/>
      <c r="P243" s="1329"/>
      <c r="Q243" s="1329"/>
      <c r="R243" s="1329"/>
      <c r="S243" s="1329"/>
      <c r="T243" s="1329"/>
      <c r="U243" s="1329"/>
      <c r="V243" s="1329"/>
      <c r="W243" s="1329"/>
      <c r="X243" s="1329"/>
      <c r="Y243" s="1329"/>
      <c r="Z243" s="1329"/>
      <c r="AA243" s="1329"/>
      <c r="AB243" s="1329"/>
      <c r="AC243" s="1329"/>
      <c r="AD243" s="1329"/>
      <c r="AE243" s="1329"/>
      <c r="AF243" s="1329"/>
      <c r="AG243" s="1329"/>
      <c r="AH243" s="1329"/>
      <c r="AI243" s="1329"/>
      <c r="AJ243" s="1329"/>
      <c r="AK243" s="1329"/>
      <c r="AL243" s="1329"/>
      <c r="AM243" s="1329"/>
      <c r="AN243" s="1329"/>
      <c r="AO243" s="1329"/>
      <c r="AP243" s="1329"/>
      <c r="AQ243" s="1329"/>
      <c r="AR243" s="1329"/>
      <c r="AS243" s="1329"/>
      <c r="AT243" s="1329"/>
      <c r="AU243" s="1329"/>
      <c r="AV243" s="1329"/>
      <c r="AW243" s="1329"/>
      <c r="AX243" s="1329"/>
      <c r="AY243" s="1329"/>
      <c r="AZ243" s="1329"/>
      <c r="BA243" s="1329"/>
      <c r="BB243" s="1329"/>
      <c r="BC243" s="1329"/>
      <c r="BD243" s="1329"/>
      <c r="BE243" s="1330"/>
      <c r="BF243" s="1129" t="s">
        <v>719</v>
      </c>
      <c r="BG243" s="956"/>
      <c r="BH243" s="777"/>
      <c r="BI243" s="777" t="str">
        <f t="shared" si="4"/>
        <v>Группа потребителей</v>
      </c>
      <c r="BJ243" s="777"/>
      <c r="BK243" s="777"/>
      <c r="BL243" s="777"/>
      <c r="BM243" s="956"/>
      <c r="BN243" s="956"/>
      <c r="BO243" s="956"/>
      <c r="BP243" s="956"/>
      <c r="BQ243" s="956"/>
      <c r="BR243" s="956"/>
      <c r="BS243" s="956"/>
    </row>
    <row r="244" spans="1:71" s="938" customFormat="1" ht="122.1" customHeight="1">
      <c r="A244" s="1325"/>
      <c r="B244" s="1325"/>
      <c r="C244" s="1325"/>
      <c r="D244" s="1325"/>
      <c r="E244" s="1325"/>
      <c r="F244" s="1325"/>
      <c r="G244" s="963">
        <v>1</v>
      </c>
      <c r="H244" s="963"/>
      <c r="I244" s="1325"/>
      <c r="J244" s="1325"/>
      <c r="K244" s="914">
        <v>1</v>
      </c>
      <c r="L244" s="978" t="str">
        <f>mergeValue(A244) &amp;"."&amp; mergeValue(B244)&amp;"."&amp; mergeValue(C244)&amp;"."&amp; mergeValue(D244)&amp;"."&amp; mergeValue(E244)&amp;"."&amp; mergeValue(F244)&amp;"."&amp; mergeValue(G244)</f>
        <v>1.1.1.1.1.1.1</v>
      </c>
      <c r="M244" s="1016"/>
      <c r="N244" s="615"/>
      <c r="O244" s="649"/>
      <c r="P244" s="726"/>
      <c r="Q244" s="1040"/>
      <c r="R244" s="1320"/>
      <c r="S244" s="1321" t="s">
        <v>83</v>
      </c>
      <c r="T244" s="1320"/>
      <c r="U244" s="1321" t="s">
        <v>83</v>
      </c>
      <c r="V244" s="649"/>
      <c r="W244" s="726"/>
      <c r="X244" s="1040"/>
      <c r="Y244" s="1320"/>
      <c r="Z244" s="1321" t="s">
        <v>83</v>
      </c>
      <c r="AA244" s="1320"/>
      <c r="AB244" s="1321" t="s">
        <v>83</v>
      </c>
      <c r="AC244" s="649"/>
      <c r="AD244" s="726"/>
      <c r="AE244" s="1040"/>
      <c r="AF244" s="1320"/>
      <c r="AG244" s="1321" t="s">
        <v>83</v>
      </c>
      <c r="AH244" s="1320"/>
      <c r="AI244" s="1321" t="s">
        <v>83</v>
      </c>
      <c r="AJ244" s="649"/>
      <c r="AK244" s="726"/>
      <c r="AL244" s="1040"/>
      <c r="AM244" s="1320"/>
      <c r="AN244" s="1321" t="s">
        <v>83</v>
      </c>
      <c r="AO244" s="1320"/>
      <c r="AP244" s="1321" t="s">
        <v>83</v>
      </c>
      <c r="AQ244" s="649"/>
      <c r="AR244" s="726"/>
      <c r="AS244" s="1040"/>
      <c r="AT244" s="1320"/>
      <c r="AU244" s="1321" t="s">
        <v>83</v>
      </c>
      <c r="AV244" s="1320"/>
      <c r="AW244" s="1321" t="s">
        <v>83</v>
      </c>
      <c r="AX244" s="649"/>
      <c r="AY244" s="726"/>
      <c r="AZ244" s="1040"/>
      <c r="BA244" s="1320"/>
      <c r="BB244" s="1321" t="s">
        <v>83</v>
      </c>
      <c r="BC244" s="1320"/>
      <c r="BD244" s="1321" t="s">
        <v>84</v>
      </c>
      <c r="BE244" s="726"/>
      <c r="BF244" s="1295" t="s">
        <v>720</v>
      </c>
      <c r="BG244" s="956" t="str">
        <f>strCheckDate(O245:BE245)</f>
        <v/>
      </c>
      <c r="BH244" s="777"/>
      <c r="BI244" s="777" t="str">
        <f t="shared" si="4"/>
        <v/>
      </c>
      <c r="BJ244" s="777"/>
      <c r="BK244" s="777"/>
      <c r="BL244" s="777"/>
      <c r="BM244" s="956"/>
      <c r="BN244" s="956"/>
      <c r="BO244" s="956"/>
      <c r="BP244" s="956"/>
      <c r="BQ244" s="956"/>
      <c r="BR244" s="956"/>
      <c r="BS244" s="956"/>
    </row>
    <row r="245" spans="1:71" s="938" customFormat="1" ht="11.25" hidden="1" customHeight="1">
      <c r="A245" s="1325"/>
      <c r="B245" s="1325"/>
      <c r="C245" s="1325"/>
      <c r="D245" s="1325"/>
      <c r="E245" s="1325"/>
      <c r="F245" s="1325"/>
      <c r="G245" s="963"/>
      <c r="H245" s="963"/>
      <c r="I245" s="1325"/>
      <c r="J245" s="1325"/>
      <c r="K245" s="914"/>
      <c r="L245" s="752"/>
      <c r="M245" s="615"/>
      <c r="N245" s="615"/>
      <c r="O245" s="726"/>
      <c r="P245" s="726"/>
      <c r="Q245" s="732" t="str">
        <f>R244 &amp; "-" &amp; T244</f>
        <v>-</v>
      </c>
      <c r="R245" s="1320"/>
      <c r="S245" s="1321"/>
      <c r="T245" s="1320"/>
      <c r="U245" s="1321"/>
      <c r="V245" s="726"/>
      <c r="W245" s="726"/>
      <c r="X245" s="732" t="str">
        <f>Y244 &amp; "-" &amp; AA244</f>
        <v>-</v>
      </c>
      <c r="Y245" s="1320"/>
      <c r="Z245" s="1321"/>
      <c r="AA245" s="1320"/>
      <c r="AB245" s="1321"/>
      <c r="AC245" s="726"/>
      <c r="AD245" s="726"/>
      <c r="AE245" s="732" t="str">
        <f>AF244 &amp; "-" &amp; AH244</f>
        <v>-</v>
      </c>
      <c r="AF245" s="1320"/>
      <c r="AG245" s="1321"/>
      <c r="AH245" s="1320"/>
      <c r="AI245" s="1321"/>
      <c r="AJ245" s="726"/>
      <c r="AK245" s="726"/>
      <c r="AL245" s="732" t="str">
        <f>AM244 &amp; "-" &amp; AO244</f>
        <v>-</v>
      </c>
      <c r="AM245" s="1320"/>
      <c r="AN245" s="1321"/>
      <c r="AO245" s="1320"/>
      <c r="AP245" s="1321"/>
      <c r="AQ245" s="726"/>
      <c r="AR245" s="726"/>
      <c r="AS245" s="732" t="str">
        <f>AT244 &amp; "-" &amp; AV244</f>
        <v>-</v>
      </c>
      <c r="AT245" s="1320"/>
      <c r="AU245" s="1321"/>
      <c r="AV245" s="1320"/>
      <c r="AW245" s="1321"/>
      <c r="AX245" s="726"/>
      <c r="AY245" s="726"/>
      <c r="AZ245" s="732" t="str">
        <f>BA244 &amp; "-" &amp; BC244</f>
        <v>-</v>
      </c>
      <c r="BA245" s="1320"/>
      <c r="BB245" s="1321"/>
      <c r="BC245" s="1320"/>
      <c r="BD245" s="1321"/>
      <c r="BE245" s="726"/>
      <c r="BF245" s="1296"/>
      <c r="BG245" s="956"/>
      <c r="BH245" s="777"/>
      <c r="BI245" s="777" t="str">
        <f t="shared" si="4"/>
        <v/>
      </c>
      <c r="BJ245" s="777"/>
      <c r="BK245" s="777"/>
      <c r="BL245" s="777"/>
      <c r="BM245" s="956"/>
      <c r="BN245" s="956"/>
      <c r="BO245" s="956"/>
      <c r="BP245" s="956"/>
      <c r="BQ245" s="956"/>
      <c r="BR245" s="956"/>
      <c r="BS245" s="956"/>
    </row>
    <row r="246" spans="1:71" s="938" customFormat="1" ht="15" customHeight="1">
      <c r="A246" s="1325"/>
      <c r="B246" s="1325"/>
      <c r="C246" s="1325"/>
      <c r="D246" s="1325"/>
      <c r="E246" s="1325"/>
      <c r="F246" s="1325"/>
      <c r="G246" s="974"/>
      <c r="H246" s="963"/>
      <c r="I246" s="1325"/>
      <c r="J246" s="1325"/>
      <c r="K246" s="913"/>
      <c r="L246" s="654"/>
      <c r="M246" s="527" t="s">
        <v>24</v>
      </c>
      <c r="N246" s="954"/>
      <c r="O246" s="954"/>
      <c r="P246" s="954"/>
      <c r="Q246" s="954"/>
      <c r="R246" s="954"/>
      <c r="S246" s="954"/>
      <c r="T246" s="954"/>
      <c r="U246" s="954"/>
      <c r="V246" s="954"/>
      <c r="W246" s="954"/>
      <c r="X246" s="954"/>
      <c r="Y246" s="954"/>
      <c r="Z246" s="954"/>
      <c r="AA246" s="954"/>
      <c r="AB246" s="954"/>
      <c r="AC246" s="954"/>
      <c r="AD246" s="954"/>
      <c r="AE246" s="954"/>
      <c r="AF246" s="954"/>
      <c r="AG246" s="954"/>
      <c r="AH246" s="954"/>
      <c r="AI246" s="954"/>
      <c r="AJ246" s="954"/>
      <c r="AK246" s="954"/>
      <c r="AL246" s="954"/>
      <c r="AM246" s="954"/>
      <c r="AN246" s="954"/>
      <c r="AO246" s="954"/>
      <c r="AP246" s="954"/>
      <c r="AQ246" s="954"/>
      <c r="AR246" s="954"/>
      <c r="AS246" s="954"/>
      <c r="AT246" s="954"/>
      <c r="AU246" s="954"/>
      <c r="AV246" s="954"/>
      <c r="AW246" s="954"/>
      <c r="AX246" s="954"/>
      <c r="AY246" s="954"/>
      <c r="AZ246" s="954"/>
      <c r="BA246" s="954"/>
      <c r="BB246" s="954"/>
      <c r="BC246" s="954"/>
      <c r="BD246" s="954"/>
      <c r="BE246" s="725"/>
      <c r="BF246" s="1297"/>
      <c r="BG246" s="956"/>
      <c r="BH246" s="777"/>
      <c r="BI246" s="777" t="str">
        <f t="shared" si="4"/>
        <v>Добавить вид теплоносителя (параметры теплоносителя)</v>
      </c>
      <c r="BJ246" s="777"/>
      <c r="BK246" s="777"/>
      <c r="BL246" s="777"/>
      <c r="BM246" s="956"/>
      <c r="BN246" s="956"/>
      <c r="BO246" s="956"/>
      <c r="BP246" s="956"/>
      <c r="BQ246" s="956"/>
      <c r="BR246" s="956"/>
      <c r="BS246" s="956"/>
    </row>
    <row r="247" spans="1:71" s="938" customFormat="1" ht="15" customHeight="1">
      <c r="A247" s="1325"/>
      <c r="B247" s="1325"/>
      <c r="C247" s="1325"/>
      <c r="D247" s="1325"/>
      <c r="E247" s="1325"/>
      <c r="F247" s="974"/>
      <c r="G247" s="974"/>
      <c r="H247" s="963"/>
      <c r="I247" s="1325"/>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954"/>
      <c r="AE247" s="954"/>
      <c r="AF247" s="954"/>
      <c r="AG247" s="954"/>
      <c r="AH247" s="954"/>
      <c r="AI247" s="953"/>
      <c r="AJ247" s="954"/>
      <c r="AK247" s="954"/>
      <c r="AL247" s="954"/>
      <c r="AM247" s="954"/>
      <c r="AN247" s="954"/>
      <c r="AO247" s="954"/>
      <c r="AP247" s="953"/>
      <c r="AQ247" s="954"/>
      <c r="AR247" s="954"/>
      <c r="AS247" s="954"/>
      <c r="AT247" s="954"/>
      <c r="AU247" s="954"/>
      <c r="AV247" s="954"/>
      <c r="AW247" s="953"/>
      <c r="AX247" s="954"/>
      <c r="AY247" s="954"/>
      <c r="AZ247" s="954"/>
      <c r="BA247" s="954"/>
      <c r="BB247" s="954"/>
      <c r="BC247" s="954"/>
      <c r="BD247" s="953"/>
      <c r="BE247" s="954"/>
      <c r="BF247" s="634"/>
      <c r="BG247" s="956"/>
      <c r="BH247" s="777"/>
      <c r="BI247" s="777" t="str">
        <f t="shared" si="4"/>
        <v>Добавить группу потребителей</v>
      </c>
      <c r="BJ247" s="777"/>
      <c r="BK247" s="777"/>
      <c r="BL247" s="777"/>
      <c r="BM247" s="956"/>
      <c r="BN247" s="956"/>
      <c r="BO247" s="956"/>
      <c r="BP247" s="956"/>
      <c r="BQ247" s="956"/>
      <c r="BR247" s="956"/>
      <c r="BS247" s="956"/>
    </row>
    <row r="248" spans="1:71" s="938" customFormat="1" ht="15" customHeight="1">
      <c r="A248" s="1325"/>
      <c r="B248" s="1325"/>
      <c r="C248" s="1325"/>
      <c r="D248" s="1325"/>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954"/>
      <c r="AE248" s="954"/>
      <c r="AF248" s="954"/>
      <c r="AG248" s="954"/>
      <c r="AH248" s="954"/>
      <c r="AI248" s="953"/>
      <c r="AJ248" s="954"/>
      <c r="AK248" s="954"/>
      <c r="AL248" s="954"/>
      <c r="AM248" s="954"/>
      <c r="AN248" s="954"/>
      <c r="AO248" s="954"/>
      <c r="AP248" s="953"/>
      <c r="AQ248" s="954"/>
      <c r="AR248" s="954"/>
      <c r="AS248" s="954"/>
      <c r="AT248" s="954"/>
      <c r="AU248" s="954"/>
      <c r="AV248" s="954"/>
      <c r="AW248" s="953"/>
      <c r="AX248" s="954"/>
      <c r="AY248" s="954"/>
      <c r="AZ248" s="954"/>
      <c r="BA248" s="954"/>
      <c r="BB248" s="954"/>
      <c r="BC248" s="954"/>
      <c r="BD248" s="953"/>
      <c r="BE248" s="954"/>
      <c r="BF248" s="634"/>
      <c r="BG248" s="956"/>
      <c r="BH248" s="777"/>
      <c r="BI248" s="777" t="str">
        <f t="shared" si="4"/>
        <v>Добавить схему подключения</v>
      </c>
      <c r="BJ248" s="777"/>
      <c r="BK248" s="777"/>
      <c r="BL248" s="777"/>
      <c r="BM248" s="956"/>
      <c r="BN248" s="956"/>
      <c r="BO248" s="956"/>
      <c r="BP248" s="956"/>
      <c r="BQ248" s="956"/>
      <c r="BR248" s="956"/>
      <c r="BS248" s="956"/>
    </row>
    <row r="249" spans="1:71" s="938" customFormat="1" ht="15" customHeight="1">
      <c r="A249" s="1325"/>
      <c r="B249" s="1325"/>
      <c r="C249" s="1325"/>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954"/>
      <c r="AE249" s="954"/>
      <c r="AF249" s="954"/>
      <c r="AG249" s="954"/>
      <c r="AH249" s="954"/>
      <c r="AI249" s="953"/>
      <c r="AJ249" s="954"/>
      <c r="AK249" s="954"/>
      <c r="AL249" s="954"/>
      <c r="AM249" s="954"/>
      <c r="AN249" s="954"/>
      <c r="AO249" s="954"/>
      <c r="AP249" s="953"/>
      <c r="AQ249" s="954"/>
      <c r="AR249" s="954"/>
      <c r="AS249" s="954"/>
      <c r="AT249" s="954"/>
      <c r="AU249" s="954"/>
      <c r="AV249" s="954"/>
      <c r="AW249" s="953"/>
      <c r="AX249" s="954"/>
      <c r="AY249" s="954"/>
      <c r="AZ249" s="954"/>
      <c r="BA249" s="954"/>
      <c r="BB249" s="954"/>
      <c r="BC249" s="954"/>
      <c r="BD249" s="953"/>
      <c r="BE249" s="954"/>
      <c r="BF249" s="634"/>
      <c r="BG249" s="956"/>
      <c r="BH249" s="777"/>
      <c r="BI249" s="777" t="str">
        <f t="shared" si="4"/>
        <v>Добавить источник тепловой энергии</v>
      </c>
      <c r="BJ249" s="777"/>
      <c r="BK249" s="777"/>
      <c r="BL249" s="777"/>
      <c r="BM249" s="956"/>
      <c r="BN249" s="956"/>
      <c r="BO249" s="956"/>
      <c r="BP249" s="956"/>
      <c r="BQ249" s="956"/>
      <c r="BR249" s="956"/>
      <c r="BS249" s="956"/>
    </row>
    <row r="250" spans="1:71" s="938" customFormat="1" ht="15" customHeight="1">
      <c r="A250" s="1325"/>
      <c r="B250" s="1325"/>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954"/>
      <c r="AE250" s="954"/>
      <c r="AF250" s="954"/>
      <c r="AG250" s="954"/>
      <c r="AH250" s="954"/>
      <c r="AI250" s="953"/>
      <c r="AJ250" s="954"/>
      <c r="AK250" s="954"/>
      <c r="AL250" s="954"/>
      <c r="AM250" s="954"/>
      <c r="AN250" s="954"/>
      <c r="AO250" s="954"/>
      <c r="AP250" s="953"/>
      <c r="AQ250" s="954"/>
      <c r="AR250" s="954"/>
      <c r="AS250" s="954"/>
      <c r="AT250" s="954"/>
      <c r="AU250" s="954"/>
      <c r="AV250" s="954"/>
      <c r="AW250" s="953"/>
      <c r="AX250" s="954"/>
      <c r="AY250" s="954"/>
      <c r="AZ250" s="954"/>
      <c r="BA250" s="954"/>
      <c r="BB250" s="954"/>
      <c r="BC250" s="954"/>
      <c r="BD250" s="953"/>
      <c r="BE250" s="954"/>
      <c r="BF250" s="634"/>
      <c r="BG250" s="956"/>
      <c r="BH250" s="777"/>
      <c r="BI250" s="777" t="str">
        <f t="shared" si="4"/>
        <v>Добавить наименование системы теплоснабжения</v>
      </c>
      <c r="BJ250" s="777"/>
      <c r="BK250" s="777"/>
      <c r="BL250" s="777"/>
      <c r="BM250" s="956"/>
      <c r="BN250" s="956"/>
      <c r="BO250" s="956"/>
      <c r="BP250" s="956"/>
      <c r="BQ250" s="956"/>
      <c r="BR250" s="956"/>
      <c r="BS250" s="956"/>
    </row>
    <row r="251" spans="1:71" s="938" customFormat="1" ht="15" customHeight="1">
      <c r="A251" s="1325"/>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954"/>
      <c r="AE251" s="954"/>
      <c r="AF251" s="954"/>
      <c r="AG251" s="954"/>
      <c r="AH251" s="954"/>
      <c r="AI251" s="953"/>
      <c r="AJ251" s="954"/>
      <c r="AK251" s="954"/>
      <c r="AL251" s="954"/>
      <c r="AM251" s="954"/>
      <c r="AN251" s="954"/>
      <c r="AO251" s="954"/>
      <c r="AP251" s="953"/>
      <c r="AQ251" s="954"/>
      <c r="AR251" s="954"/>
      <c r="AS251" s="954"/>
      <c r="AT251" s="954"/>
      <c r="AU251" s="954"/>
      <c r="AV251" s="954"/>
      <c r="AW251" s="953"/>
      <c r="AX251" s="954"/>
      <c r="AY251" s="954"/>
      <c r="AZ251" s="954"/>
      <c r="BA251" s="954"/>
      <c r="BB251" s="954"/>
      <c r="BC251" s="954"/>
      <c r="BD251" s="953"/>
      <c r="BE251" s="954"/>
      <c r="BF251" s="634"/>
      <c r="BG251" s="956"/>
      <c r="BH251" s="777"/>
      <c r="BI251" s="777" t="str">
        <f t="shared" si="4"/>
        <v>Добавить территорию действия тарифа</v>
      </c>
      <c r="BJ251" s="777"/>
      <c r="BK251" s="777"/>
      <c r="BL251" s="777"/>
      <c r="BM251" s="956"/>
      <c r="BN251" s="956"/>
      <c r="BO251" s="956"/>
      <c r="BP251" s="956"/>
      <c r="BQ251" s="956"/>
      <c r="BR251" s="956"/>
      <c r="BS251" s="956"/>
    </row>
    <row r="252" spans="1:71"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71"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71" s="34" customFormat="1" ht="11.25">
      <c r="A254" s="34" t="s">
        <v>276</v>
      </c>
    </row>
    <row r="255" spans="1:71" ht="11.25"/>
    <row r="256" spans="1:71"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24"/>
      <c r="D297" s="1237">
        <v>1</v>
      </c>
      <c r="E297" s="1327"/>
      <c r="F297" s="329"/>
      <c r="G297" s="181">
        <v>0</v>
      </c>
      <c r="H297" s="334"/>
      <c r="I297" s="242"/>
      <c r="J297" s="371" t="s">
        <v>495</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24"/>
      <c r="D298" s="1237"/>
      <c r="E298" s="1327"/>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25"/>
      <c r="D302" s="241"/>
      <c r="E302" s="424"/>
      <c r="F302" s="1426"/>
      <c r="G302" s="1237">
        <v>0</v>
      </c>
      <c r="H302" s="1423"/>
      <c r="I302" s="242"/>
      <c r="J302" s="371" t="s">
        <v>495</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25"/>
      <c r="D303" s="241"/>
      <c r="E303" s="424"/>
      <c r="F303" s="1426"/>
      <c r="G303" s="1237"/>
      <c r="H303" s="1423"/>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93">
        <v>1</v>
      </c>
      <c r="B337" s="206"/>
      <c r="C337" s="206"/>
      <c r="D337" s="206"/>
      <c r="F337" s="313" t="str">
        <f>"2." &amp;mergeValue(A337)</f>
        <v>2.1</v>
      </c>
      <c r="G337" s="389" t="s">
        <v>473</v>
      </c>
      <c r="H337" s="297"/>
      <c r="I337" s="188" t="s">
        <v>567</v>
      </c>
      <c r="J337" s="312"/>
      <c r="K337" s="206"/>
      <c r="L337" s="206"/>
      <c r="M337" s="206"/>
      <c r="N337" s="206"/>
      <c r="O337" s="206"/>
      <c r="P337" s="206"/>
      <c r="Q337" s="206"/>
      <c r="R337" s="206"/>
      <c r="S337" s="206"/>
      <c r="T337" s="206"/>
    </row>
    <row r="338" spans="1:83" s="182" customFormat="1" ht="90">
      <c r="A338" s="1293"/>
      <c r="B338" s="206"/>
      <c r="C338" s="206"/>
      <c r="D338" s="206"/>
      <c r="F338" s="313" t="str">
        <f>"3." &amp;mergeValue(A338)</f>
        <v>3.1</v>
      </c>
      <c r="G338" s="389" t="s">
        <v>474</v>
      </c>
      <c r="H338" s="297"/>
      <c r="I338" s="188" t="s">
        <v>565</v>
      </c>
      <c r="J338" s="312"/>
      <c r="K338" s="206"/>
      <c r="L338" s="206"/>
      <c r="M338" s="206"/>
      <c r="N338" s="206"/>
      <c r="O338" s="206"/>
      <c r="P338" s="206"/>
      <c r="Q338" s="206"/>
      <c r="R338" s="206"/>
      <c r="S338" s="206"/>
      <c r="T338" s="206"/>
    </row>
    <row r="339" spans="1:83" s="182" customFormat="1" ht="45">
      <c r="A339" s="1293"/>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93"/>
      <c r="B340" s="1293">
        <v>1</v>
      </c>
      <c r="C340" s="319"/>
      <c r="D340" s="319"/>
      <c r="F340" s="313" t="str">
        <f>"4."&amp;mergeValue(A340) &amp;"."&amp;mergeValue(B340)</f>
        <v>4.1.1</v>
      </c>
      <c r="G340" s="304" t="s">
        <v>569</v>
      </c>
      <c r="H340" s="297" t="str">
        <f>IF(region_name="","",region_name)</f>
        <v>Ханты-Мансийский автономный округ</v>
      </c>
      <c r="I340" s="188" t="s">
        <v>478</v>
      </c>
      <c r="J340" s="312"/>
      <c r="K340" s="206"/>
      <c r="L340" s="206"/>
      <c r="M340" s="206"/>
      <c r="N340" s="206"/>
      <c r="O340" s="206"/>
      <c r="P340" s="206"/>
      <c r="Q340" s="206"/>
      <c r="R340" s="206"/>
      <c r="S340" s="206"/>
      <c r="T340" s="206"/>
    </row>
    <row r="341" spans="1:83" s="182" customFormat="1" ht="191.25">
      <c r="A341" s="1293"/>
      <c r="B341" s="1293"/>
      <c r="C341" s="1293">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93"/>
      <c r="B342" s="1293"/>
      <c r="C342" s="1293"/>
      <c r="D342" s="319">
        <v>1</v>
      </c>
      <c r="F342" s="313" t="str">
        <f>"4."&amp;mergeValue(A342) &amp;"."&amp;mergeValue(B342)&amp;"."&amp;mergeValue(C342)&amp;"."&amp;mergeValue(D342)</f>
        <v>4.1.1.1.1</v>
      </c>
      <c r="G342" s="392" t="s">
        <v>477</v>
      </c>
      <c r="H342" s="297"/>
      <c r="I342" s="1294" t="s">
        <v>568</v>
      </c>
      <c r="J342" s="312"/>
      <c r="K342" s="206"/>
      <c r="L342" s="206"/>
      <c r="M342" s="206"/>
      <c r="N342" s="206"/>
      <c r="O342" s="206"/>
      <c r="P342" s="206"/>
      <c r="Q342" s="206"/>
      <c r="R342" s="206"/>
      <c r="S342" s="206"/>
      <c r="T342" s="206"/>
    </row>
    <row r="343" spans="1:83" s="182" customFormat="1" ht="18.75">
      <c r="A343" s="1293"/>
      <c r="B343" s="1293"/>
      <c r="C343" s="1293"/>
      <c r="D343" s="319"/>
      <c r="F343" s="396"/>
      <c r="G343" s="397" t="s">
        <v>4</v>
      </c>
      <c r="H343" s="398"/>
      <c r="I343" s="1294"/>
      <c r="J343" s="312"/>
      <c r="K343" s="206"/>
      <c r="L343" s="206"/>
      <c r="M343" s="206"/>
      <c r="N343" s="206"/>
      <c r="O343" s="206"/>
      <c r="P343" s="206"/>
      <c r="Q343" s="206"/>
      <c r="R343" s="206"/>
      <c r="S343" s="206"/>
      <c r="T343" s="206"/>
    </row>
    <row r="344" spans="1:83" s="182" customFormat="1" ht="18.75">
      <c r="A344" s="1293"/>
      <c r="B344" s="1293"/>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93"/>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700</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701</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7"/>
      <c r="E356" s="1377"/>
      <c r="F356" s="1371"/>
      <c r="G356" s="1108"/>
      <c r="H356" s="1166"/>
      <c r="I356" s="1165"/>
      <c r="J356" s="1130"/>
      <c r="K356" s="1108" t="s">
        <v>449</v>
      </c>
      <c r="L356" s="1294" t="s">
        <v>702</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7"/>
      <c r="E357" s="1377"/>
      <c r="F357" s="1371"/>
      <c r="G357" s="1086"/>
      <c r="H357" s="1152" t="s">
        <v>274</v>
      </c>
      <c r="I357" s="1147"/>
      <c r="J357" s="1147"/>
      <c r="K357" s="1145"/>
      <c r="L357" s="1294"/>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703</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7"/>
      <c r="E362" s="1377"/>
      <c r="F362" s="1371"/>
      <c r="G362" s="1108"/>
      <c r="H362" s="1166"/>
      <c r="I362" s="1165"/>
      <c r="J362" s="1169"/>
      <c r="K362" s="1108" t="s">
        <v>449</v>
      </c>
      <c r="L362" s="1294" t="s">
        <v>702</v>
      </c>
      <c r="M362" s="1155"/>
      <c r="N362" s="1100"/>
      <c r="O362" s="1100"/>
    </row>
    <row r="363" spans="1:83" s="1071" customFormat="1" ht="17.100000000000001" customHeight="1">
      <c r="A363" s="1105"/>
      <c r="B363" s="1094"/>
      <c r="C363" s="1080"/>
      <c r="D363" s="1367"/>
      <c r="E363" s="1377"/>
      <c r="F363" s="1371"/>
      <c r="G363" s="1086"/>
      <c r="H363" s="1152" t="s">
        <v>274</v>
      </c>
      <c r="I363" s="1147"/>
      <c r="J363" s="1147"/>
      <c r="K363" s="1145"/>
      <c r="L363" s="1294"/>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704</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6"/>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705</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6"/>
      <c r="I373" s="1165"/>
      <c r="J373" s="1169"/>
      <c r="K373" s="1108" t="s">
        <v>449</v>
      </c>
      <c r="L373" s="1131"/>
      <c r="M373" s="1155"/>
      <c r="N373" s="1100"/>
      <c r="O373" s="1100"/>
    </row>
  </sheetData>
  <sheetProtection formatColumns="0" formatRows="0"/>
  <dataConsolidate/>
  <mergeCells count="314">
    <mergeCell ref="O72:V72"/>
    <mergeCell ref="R131:R132"/>
    <mergeCell ref="R73:R74"/>
    <mergeCell ref="S73:S74"/>
    <mergeCell ref="O88:V88"/>
    <mergeCell ref="U149:U150"/>
    <mergeCell ref="Y244:Y245"/>
    <mergeCell ref="Z244:Z245"/>
    <mergeCell ref="AA244:AA245"/>
    <mergeCell ref="U207:U208"/>
    <mergeCell ref="R211:R213"/>
    <mergeCell ref="O146:V146"/>
    <mergeCell ref="N195:AF195"/>
    <mergeCell ref="N196:AF196"/>
    <mergeCell ref="O163:V163"/>
    <mergeCell ref="O164:V164"/>
    <mergeCell ref="O165:V165"/>
    <mergeCell ref="O166:V166"/>
    <mergeCell ref="S149:S150"/>
    <mergeCell ref="O161:V161"/>
    <mergeCell ref="O162:V162"/>
    <mergeCell ref="W167:W169"/>
    <mergeCell ref="S167:S168"/>
    <mergeCell ref="O148:V148"/>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O238:BE238"/>
    <mergeCell ref="O239:BE239"/>
    <mergeCell ref="O240:BE240"/>
    <mergeCell ref="O241:BE241"/>
    <mergeCell ref="O242:BE242"/>
    <mergeCell ref="O243:BE243"/>
    <mergeCell ref="AU244:AU245"/>
    <mergeCell ref="AV244:AV245"/>
    <mergeCell ref="AW244:AW245"/>
    <mergeCell ref="T149:T150"/>
    <mergeCell ref="R149:R150"/>
    <mergeCell ref="R167:R168"/>
    <mergeCell ref="T167:T168"/>
    <mergeCell ref="U167:U168"/>
    <mergeCell ref="X183:X185"/>
    <mergeCell ref="N211:N214"/>
    <mergeCell ref="Q211:Q213"/>
    <mergeCell ref="O211:O213"/>
    <mergeCell ref="P211:P213"/>
    <mergeCell ref="U211:U212"/>
    <mergeCell ref="W226:W228"/>
    <mergeCell ref="O220:V220"/>
    <mergeCell ref="BF244:BF246"/>
    <mergeCell ref="R244:R245"/>
    <mergeCell ref="S244:S245"/>
    <mergeCell ref="T244:T245"/>
    <mergeCell ref="U244:U245"/>
    <mergeCell ref="V211:V212"/>
    <mergeCell ref="T211:T212"/>
    <mergeCell ref="AB244:AB245"/>
    <mergeCell ref="AF244:AF245"/>
    <mergeCell ref="AG244:AG245"/>
    <mergeCell ref="AH244:AH245"/>
    <mergeCell ref="BA244:BA245"/>
    <mergeCell ref="BB244:BB245"/>
    <mergeCell ref="BC244:BC245"/>
    <mergeCell ref="BD244:BD245"/>
    <mergeCell ref="AO244:AO245"/>
    <mergeCell ref="AP244:AP245"/>
    <mergeCell ref="AT244:AT245"/>
    <mergeCell ref="AI244:AI245"/>
    <mergeCell ref="AM244:AM245"/>
    <mergeCell ref="AN244:AN245"/>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XN238:WXN245 WNR238:WNR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LB238:LB245 UX238:UX245 AET238:AET245 AOP238:AOP245 AYL238:AYL245 BIH238:BIH245 BSD238:BSD245 CBZ238:CBZ245 CLV238:CLV245 CVR238:CVR245 DFN238:DFN245 DPJ238:DPJ245 DZF238:DZF245 EJB238:EJB245 ESX238:ESX245 FCT238:FCT245 FMP238:FMP245 FWL238:FWL245 GGH238:GGH245 GQD238:GQD245 GZZ238:GZZ245 HJV238:HJV245 HTR238:HTR245 IDN238:IDN245 INJ238:INJ245 IXF238:IXF245 JHB238:JHB245 JQX238:JQX245 KAT238:KAT245 KKP238:KKP245 KUL238:KUL245 LEH238:LEH245 LOD238:LOD245 LXZ238:LXZ245 MHV238:MHV245 MRR238:MRR245 NBN238:NBN245 NLJ238:NLJ245 NVF238:NVF245 OFB238:OFB245 OOX238:OOX245 OYT238:OYT245 PIP238:PIP245 PSL238:PSL245 QCH238:QCH245 QMD238:QMD245 QVZ238:QVZ245 RFV238:RFV245 RPR238:RPR245 RZN238:RZN245 SJJ238:SJJ245 STF238:STF245 TDB238:TDB245 TMX238:TMX245 TWT238:TWT245 UGP238:UGP245 UQL238:UQL245 VAH238:VAH245 VKD238:VKD245 VTZ238:VTZ245 WDV238:WDV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AC244 AJ244 AQ244 AX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KX244 S244 WXL244 WNP244 WDT244 VTX244 VKB244 VAF244 UQJ244 UGN244 TWR244 TMV244 TCZ244 STD244 SJH244 RZL244 RPP244 RFT244 QVX244 QMB244 QCF244 PSJ244 PIN244 OYR244 OOV244 OEZ244 NVD244 NLH244 NBL244 MRP244 MHT244 LXX244 LOB244 LEF244 KUJ244 KKN244 KAR244 JQV244 JGZ244 IXD244 INH244 IDL244 HTP244 HJT244 GZX244 GQB244 GGF244 FWJ244 FMN244 FCR244 ESV244 EIZ244 DZD244 DPH244 DFL244 CVP244 CLT244 CBX244 BSB244 BIF244 AYJ244 AON244 AER244 UV244 UT244 KZ244 WXJ244 WNN244 WDR244 VTV244 VJZ244 VAD244 UQH244 UGL244 TWP244 TMT244 TCX244 STB244 SJF244 RZJ244 RPN244 RFR244 QVV244 QLZ244 QCD244 PSH244 PIL244 OYP244 OOT244 OEX244 NVB244 NLF244 NBJ244 MRN244 MHR244 LXV244 LNZ244 LED244 KUH244 KKL244 KAP244 JQT244 JGX244 IXB244 INF244 IDJ244 HTN244 HJR244 GZV244 GPZ244 GGD244 FWH244 FML244 FCP244 EST244 EIX244 DZB244 DPF244 DFJ244 CVN244 CLR244 CBV244 BRZ244 BID244 AYH244 AOL244 AEP244 S9:S10 S15:S16 U55 Z120 Z109:Z110 U167 U91:U92 V183 AE197 U244 Z244 AB244 AG244 AI244 AN244 AP244 AU244 AW244 BB244 BD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XK244 WNO244 WDS244 VTW244 VKA244 VAE244 UQI244 UGM244 TWQ244 TMU244 TCY244 STC244 SJG244 RZK244 RPO244 RFS244 QVW244 QMA244 QCE244 PSI244 PIM244 OYQ244 OOU244 OEY244 NVC244 NLG244 NBK244 MRO244 MHS244 LXW244 LOA244 LEE244 KUI244 KKM244 KAQ244 JQU244 JGY244 IXC244 ING244 IDK244 HTO244 HJS244 GZW244 GQA244 GGE244 FWI244 FMM244 FCQ244 ESU244 EIY244 DZC244 DPG244 DFK244 CVO244 CLS244 CBW244 BSA244 BIE244 AYI244 AOM244 AEQ244 UU244 KY244 T244 WXI244 WNM244 WDQ244 VTU244 VJY244 VAC244 UQG244 UGK244 TWO244 TMS244 TCW244 STA244 SJE244 RZI244 RPM244 RFQ244 QVU244 QLY244 QCC244 PSG244 PIK244 OYO244 OOS244 OEW244 NVA244 NLE244 NBI244 MRM244 MHQ244 LXU244 LNY244 LEC244 KUG244 KKK244 KAO244 JQS244 JGW244 IXA244 INE244 IDI244 HTM244 HJQ244 GZU244 GPY244 GGC244 FWG244 FMK244 FCO244 ESS244 EIW244 DZA244 DPE244 DFI244 CVM244 CLQ244 CBU244 BRY244 BIC244 AYG244 AOK244 AEO244 US244 KW244 H356:I356 H362:I362 H368:I368 H373:I373 Y244 AA244 AF244 AH244 AM244 AO244 AT244 AV244 BA244 BC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KV245 UR245 AEN245 AOJ245 AYF245 BIB245 BRX245 CBT245 CLP245 CVL245 DFH245 DPD245 DYZ245 EIV245 ESR245 FCN245 FMJ245 FWF245 GGB245 GPX245 GZT245 HJP245 HTL245 IDH245 IND245 IWZ245 JGV245 JQR245 KAN245 KKJ245 KUF245 LEB245 LNX245 LXT245 MHP245 MRL245 NBH245 NLD245 NUZ245 OEV245 OOR245 OYN245 PIJ245 PSF245 QCB245 QLX245 QVT245 RFP245 RPL245 RZH245 SJD245 SSZ245 TCV245 TMR245 TWN245 UGJ245 UQF245 VAB245 VJX245 VTT245 WDP245 WNL245 WXH245 X245 AE245 AL245 AS245 AZ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DN243:WDU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TR243:VTY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ZZ243:VAG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JV243:VKC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GH243:UGO243 WXF243:WXM243 WNJ243:WNQ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QD243:UQK243 KT243:LA243 UP243:UW243 AEL243:AES243 AOH243:AOO243 AYD243:AYK243 BHZ243:BIG243 BRV243:BSC243 CBR243:CBY243 CLN243:CLU243 CVJ243:CVQ243 DFF243:DFM243 DPB243:DPI243 DYX243:DZE243 EIT243:EJA243 ESP243:ESW243 FCL243:FCS243 FMH243:FMO243 FWD243:FWK243 GFZ243:GGG243 GPV243:GQC243 GZR243:GZY243 HJN243:HJU243 HTJ243:HTQ243 IDF243:IDM243 INB243:INI243 IWX243:IXE243 JGT243:JHA243 JQP243:JQW243 KAL243:KAS243 KKH243:KKO243 KUD243:KUK243 LDZ243:LEG243 LNV243:LOC243 LXR243:LXY243 MHN243:MHU243 MRJ243:MRQ243 NBF243:NBM243 NLB243:NLI243 NUX243:NVE243 OET243:OFA243 OOP243:OOW243 OYL243:OYS243 PIH243:PIO243 PSD243:PSK243 QBZ243:QCG243 QLV243:QMC243 QVR243:QVY243 RFN243:RFU243 RPJ243:RPQ243 RZF243:RZM243 SJB243:SJI243 SSX243:STE243 TCT243:TDA243 TMP243:TMW243 TWL243:TWS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KT242 UP242 AEL242 AOH242 AYD242 BHZ242 BRV242 CBR242 CLN242 CVJ242 DFF242 DPB242 DYX242 EIT242 ESP242 FCL242 FMH242 FWD242 GFZ242 GPV242 GZR242 HJN242 HTJ242 IDF242 INB242 IWX242 JGT242 JQP242 KAL242 KKH242 KUD242 LDZ242 LNV242 LXR242 MHN242 MRJ242 NBF242 NLB242 NUX242 OET242 OOP242 OYL242 PIH242 PSD242 QBZ242 QLV242 QVR242 RFN242 RPJ242 RZF242 SJB242 SSX242 TCT242 TMP242 TWL242 UGH242 UQD242 UZZ242 VJV242 VTR242 WDN242 WNJ242 WXF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KR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UN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EJ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OF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YB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XD244 WNH244 WDL244 VTP244 VJT244 UZX244 UQB244 UGF244 TWJ244 TMN244 TCR244 SSV244 SIZ244 RZD244 RPH244 RFL244 QVP244 QLT244 QBX244 PSB244 PIF244 OYJ244 OON244 OER244 NUV244 NKZ244 NBD244 MRH244 MHL244 LXP244 LNT244 LDX244 KUB244 KKF244 KAJ244 JQN244 JGR244 IWV244 IMZ244 IDD244 HTH244 HJL244 GZP244 GPT244 GFX244 FWB244 FMF244 FCJ244 ESN244 EIR244 DYV244 DOZ244 DFD244 CVH244 CLL244 CBP244 BRT244 BHX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HK246:MHV251 MGB252:MGM253 AEI246:AET251 ACZ252:ADK253 GFW246:GGH251 GEN252:GEY253 KQ246:LB251 JH252:JS253 LXO246:LXZ251 LWF252:LWQ253 UM246:UX251 TD252:TO253 DFC246:DFN251 DDT252:DEE253 WXC246:WXN251 WVT252:WWE253 LNS246:LOD251 LMJ252:LMU253 WNG246:WNR251 WLX252:WMI253 FWA246:FWL251 FUR252:FVC253 WDK246:WDV251 WCB252:WCM253 LDW246:LEH251 LCN252:LCY253 VTO246:VTZ251 VSF252:VSQ253 BRS246:BSD251 BQJ252:BQU253 VJS246:VKD251 VIJ252:VIU253 KUA246:KUL251 KSR252:KTC253 UZW246:VAH251 UYN252:UYY253 FME246:FMP251 FKV252:FLG253 UQA246:UQL251 UOR252:UPC253 KKE246:KKP251 KIV252:KJG253 UGE246:UGP251 UEV252:UFG253 CVG246:CVR251 CTX252:CUI253 TWI246:TWT251 TUZ252:TVK253 KAI246:KAT251 JYZ252:JZK253 TMM246:TMX251 TLD252:TLO253 FCI246:FCT251 FAZ252:FBK253 TCQ246:TDB251 TBH252:TBS253 JQM246:JQX251 JPD252:JPO253 SSU246:STF251 SRL252:SRW253 AYA246:AYL251 AWR252:AXC253 SIY246:SJJ251 SHP252:SIA253 JGQ246:JHB251 JFH252:JFS253 RZC246:RZN251 RXT252:RYE253 ESM246:ESX251 ERD252:ERO253 RPG246:RPR251 RNX252:ROI253 IWU246:IXF251 IVL252:IVW253 RFK246:RFV251 REB252:REM253 CLK246:CLV251 CKB252:CKM253 QVO246:QVZ251 QUF252:QUQ253 IMY246:INJ251 ILP252:IMA253 QLS246:QMD251 QKJ252:QKU253 EIQ246:EJB251 EHH252:EHS253 QBW246:QCH251 QAN252:QAY253 IDC246:IDN251 IBT252:ICE253 PSA246:PSL251 PQR252:PRC253 BHW246:BIH251 BGN252:BGY253 PIE246:PIP251 PGV252:PHG253 HTG246:HTR251 HRX252:HSI253 OYI246:OYT251 OWZ252:OXK253 DYU246:DZF251 DXL252:DXW253 OOM246:OOX251 OND252:ONO253 HJK246:HJV251 HIB252:HIM253 OEQ246:OFB251 ODH252:ODS253 CBO246:CBZ251 CAF252:CAQ253 NUU246:NVF251 NTL252:NTW253 GZO246:GZZ251 GYF252:GYQ253 NKY246:NLJ251 NJP252:NKA253 DOY246:DPJ251 DNP252:DOA253 NBC246:NBN251 MZT252:NAE253 GPS246:GQD251 GOJ252:GOU253 MRG246:MRR251 MPX252:MQI253 AOE246:AOP251 L246:BE246 L247:BF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43" sqref="F43:F46"/>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31669454</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30" t="s">
        <v>754</v>
      </c>
      <c r="F5" s="1231"/>
      <c r="G5" s="406"/>
      <c r="J5" s="289"/>
    </row>
    <row r="6" spans="1:12" s="348" customFormat="1" ht="6">
      <c r="A6" s="342"/>
      <c r="B6" s="343"/>
      <c r="C6" s="344"/>
      <c r="D6" s="345"/>
      <c r="E6" s="350"/>
      <c r="F6" s="351"/>
      <c r="G6" s="352"/>
      <c r="I6" s="349"/>
    </row>
    <row r="7" spans="1:12" ht="27">
      <c r="D7" s="23"/>
      <c r="E7" s="24" t="s">
        <v>51</v>
      </c>
      <c r="F7" s="308" t="s">
        <v>167</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8" t="s">
        <v>996</v>
      </c>
      <c r="G11" s="357"/>
    </row>
    <row r="12" spans="1:12" ht="27">
      <c r="D12" s="23"/>
      <c r="E12" s="78" t="s">
        <v>455</v>
      </c>
      <c r="F12" s="1198" t="s">
        <v>997</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770</v>
      </c>
      <c r="G15" s="359"/>
    </row>
    <row r="16" spans="1:12" ht="27" hidden="1">
      <c r="D16" s="23"/>
      <c r="E16" s="78" t="s">
        <v>572</v>
      </c>
      <c r="F16" s="309"/>
      <c r="G16" s="359"/>
    </row>
    <row r="17" spans="1:9" ht="19.5">
      <c r="D17" s="23"/>
      <c r="E17" s="24"/>
      <c r="F17" s="1054" t="s">
        <v>678</v>
      </c>
      <c r="G17" s="20"/>
    </row>
    <row r="18" spans="1:9" s="1053" customFormat="1" ht="5.25" hidden="1">
      <c r="A18" s="1050"/>
      <c r="B18" s="1048"/>
      <c r="C18" s="1051"/>
      <c r="D18" s="1052"/>
      <c r="E18" s="1046"/>
      <c r="F18" s="1045"/>
      <c r="G18" s="1052"/>
      <c r="I18" s="1049"/>
    </row>
    <row r="19" spans="1:9" ht="27">
      <c r="D19" s="23"/>
      <c r="E19" s="1047" t="s">
        <v>676</v>
      </c>
      <c r="F19" s="1163" t="s">
        <v>1647</v>
      </c>
      <c r="G19" s="359"/>
    </row>
    <row r="20" spans="1:9" ht="27">
      <c r="D20" s="23"/>
      <c r="E20" s="1047" t="s">
        <v>677</v>
      </c>
      <c r="F20" s="1162" t="s">
        <v>1648</v>
      </c>
      <c r="G20" s="359"/>
    </row>
    <row r="21" spans="1:9" s="1053" customFormat="1" ht="5.25" hidden="1">
      <c r="A21" s="1050"/>
      <c r="B21" s="1048"/>
      <c r="C21" s="1051"/>
      <c r="D21" s="1052"/>
      <c r="E21" s="1046"/>
      <c r="F21" s="1045"/>
      <c r="G21" s="1052"/>
      <c r="I21" s="1049"/>
    </row>
    <row r="22" spans="1:9" ht="19.5" hidden="1">
      <c r="D22" s="23"/>
      <c r="E22" s="24"/>
      <c r="F22" s="414" t="s">
        <v>579</v>
      </c>
      <c r="G22" s="20"/>
    </row>
    <row r="23" spans="1:9" s="1070" customFormat="1" ht="5.25" hidden="1">
      <c r="A23" s="1067"/>
      <c r="B23" s="1065"/>
      <c r="C23" s="1068"/>
      <c r="D23" s="1069"/>
      <c r="E23" s="1046"/>
      <c r="F23" s="1045"/>
      <c r="G23" s="1069"/>
      <c r="I23" s="1066"/>
    </row>
    <row r="24" spans="1:9" ht="27" hidden="1">
      <c r="D24" s="23"/>
      <c r="E24" s="1055" t="s">
        <v>679</v>
      </c>
      <c r="F24" s="309"/>
      <c r="G24" s="359"/>
    </row>
    <row r="25" spans="1:9" ht="27" hidden="1">
      <c r="D25" s="23"/>
      <c r="E25" s="1055" t="s">
        <v>680</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1247</v>
      </c>
      <c r="G29" s="358"/>
    </row>
    <row r="30" spans="1:9" ht="27" hidden="1">
      <c r="C30" s="27"/>
      <c r="D30" s="28"/>
      <c r="E30" s="49" t="s">
        <v>202</v>
      </c>
      <c r="F30" s="311"/>
      <c r="G30" s="358"/>
    </row>
    <row r="31" spans="1:9" ht="27">
      <c r="C31" s="27"/>
      <c r="D31" s="28"/>
      <c r="E31" s="29" t="s">
        <v>52</v>
      </c>
      <c r="F31" s="310" t="s">
        <v>1248</v>
      </c>
      <c r="G31" s="358"/>
    </row>
    <row r="32" spans="1:9" ht="27">
      <c r="C32" s="27"/>
      <c r="D32" s="28"/>
      <c r="E32" s="29" t="s">
        <v>53</v>
      </c>
      <c r="F32" s="310" t="s">
        <v>1038</v>
      </c>
      <c r="G32" s="358"/>
      <c r="H32" s="30"/>
    </row>
    <row r="33" spans="1:9" s="348" customFormat="1" ht="6">
      <c r="A33" s="353"/>
      <c r="B33" s="343"/>
      <c r="C33" s="344"/>
      <c r="D33" s="354"/>
      <c r="E33" s="350"/>
      <c r="F33" s="355"/>
      <c r="G33" s="356"/>
      <c r="I33" s="349"/>
    </row>
    <row r="34" spans="1:9" ht="27">
      <c r="A34" s="191"/>
      <c r="D34" s="25"/>
      <c r="E34" s="750" t="s">
        <v>636</v>
      </c>
      <c r="F34" s="1164" t="s">
        <v>638</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522</v>
      </c>
      <c r="F40" s="1199" t="s">
        <v>1649</v>
      </c>
      <c r="G40" s="357"/>
    </row>
    <row r="41" spans="1:9" ht="27">
      <c r="A41" s="193"/>
      <c r="B41" s="87"/>
      <c r="D41" s="32"/>
      <c r="E41" s="38" t="s">
        <v>523</v>
      </c>
      <c r="F41" s="1162" t="s">
        <v>1650</v>
      </c>
      <c r="G41" s="357"/>
    </row>
    <row r="42" spans="1:9" ht="19.5">
      <c r="D42" s="23"/>
      <c r="E42" s="24"/>
      <c r="F42" s="414" t="s">
        <v>555</v>
      </c>
      <c r="G42" s="20"/>
    </row>
    <row r="43" spans="1:9" ht="27">
      <c r="A43" s="193"/>
      <c r="D43" s="20"/>
      <c r="E43" s="412" t="s">
        <v>86</v>
      </c>
      <c r="F43" s="1199" t="s">
        <v>1651</v>
      </c>
      <c r="G43" s="357"/>
    </row>
    <row r="44" spans="1:9" ht="27">
      <c r="A44" s="193"/>
      <c r="B44" s="87"/>
      <c r="D44" s="32"/>
      <c r="E44" s="412" t="s">
        <v>87</v>
      </c>
      <c r="F44" s="1199" t="s">
        <v>1652</v>
      </c>
      <c r="G44" s="357"/>
    </row>
    <row r="45" spans="1:9" ht="27">
      <c r="A45" s="193"/>
      <c r="B45" s="87"/>
      <c r="D45" s="32"/>
      <c r="E45" s="412" t="s">
        <v>556</v>
      </c>
      <c r="F45" s="1199" t="s">
        <v>1653</v>
      </c>
      <c r="G45" s="357"/>
    </row>
    <row r="46" spans="1:9" ht="27">
      <c r="D46" s="23"/>
      <c r="E46" s="413" t="s">
        <v>557</v>
      </c>
      <c r="F46" s="1199" t="s">
        <v>1654</v>
      </c>
      <c r="G46" s="359"/>
    </row>
    <row r="47" spans="1:9" ht="3" customHeight="1">
      <c r="A47" s="193"/>
      <c r="D47" s="20"/>
      <c r="F47" s="156"/>
      <c r="G47" s="26"/>
    </row>
    <row r="48" spans="1:9" ht="69" customHeight="1">
      <c r="A48" s="193"/>
      <c r="B48" s="87"/>
      <c r="D48" s="1175" t="s">
        <v>755</v>
      </c>
      <c r="E48" s="1233" t="s">
        <v>753</v>
      </c>
      <c r="F48" s="1233"/>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32"/>
      <c r="F54" s="1232"/>
      <c r="G54" s="1232"/>
      <c r="H54" s="1232"/>
      <c r="I54" s="1232"/>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524</v>
      </c>
      <c r="AX1" s="385" t="s">
        <v>525</v>
      </c>
      <c r="AZ1" s="1435" t="s">
        <v>558</v>
      </c>
      <c r="BA1" s="1435"/>
      <c r="BC1" s="775" t="s">
        <v>637</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604</v>
      </c>
      <c r="P2" s="629" t="s">
        <v>41</v>
      </c>
      <c r="Q2" s="173" t="s">
        <v>3</v>
      </c>
      <c r="R2" s="176" t="s">
        <v>23</v>
      </c>
      <c r="S2" s="174" t="s">
        <v>25</v>
      </c>
      <c r="T2" s="175" t="s">
        <v>29</v>
      </c>
      <c r="U2" s="171" t="s">
        <v>35</v>
      </c>
      <c r="V2" s="984">
        <v>1</v>
      </c>
      <c r="W2" s="428"/>
      <c r="X2" s="429" t="s">
        <v>580</v>
      </c>
      <c r="Y2" s="41" t="s">
        <v>728</v>
      </c>
      <c r="Z2" s="153"/>
      <c r="AA2" s="714" t="s">
        <v>630</v>
      </c>
      <c r="AB2" s="716" t="s">
        <v>630</v>
      </c>
      <c r="AC2" s="41" t="s">
        <v>309</v>
      </c>
      <c r="AD2" s="201" t="s">
        <v>309</v>
      </c>
      <c r="AF2" s="42" t="s">
        <v>35</v>
      </c>
      <c r="AH2" s="137" t="s">
        <v>340</v>
      </c>
      <c r="AI2" s="137" t="s">
        <v>340</v>
      </c>
      <c r="AK2" s="137" t="s">
        <v>344</v>
      </c>
      <c r="AM2" s="137" t="s">
        <v>354</v>
      </c>
      <c r="AP2" s="1208" t="s">
        <v>580</v>
      </c>
      <c r="AQ2" s="980" t="s">
        <v>672</v>
      </c>
      <c r="AS2" s="41" t="s">
        <v>372</v>
      </c>
      <c r="AU2" s="42" t="s">
        <v>375</v>
      </c>
      <c r="AW2" s="386" t="s">
        <v>526</v>
      </c>
      <c r="AX2" s="387" t="s">
        <v>526</v>
      </c>
      <c r="AZ2" s="415" t="s">
        <v>559</v>
      </c>
      <c r="BA2" s="416" t="s">
        <v>560</v>
      </c>
      <c r="BC2" s="754" t="s">
        <v>638</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605</v>
      </c>
      <c r="P3" s="629" t="s">
        <v>42</v>
      </c>
      <c r="Q3" s="173" t="s">
        <v>300</v>
      </c>
      <c r="R3" s="172" t="s">
        <v>302</v>
      </c>
      <c r="S3" s="174" t="s">
        <v>26</v>
      </c>
      <c r="T3" s="175" t="s">
        <v>30</v>
      </c>
      <c r="U3" s="171" t="s">
        <v>36</v>
      </c>
      <c r="V3" s="984">
        <v>2</v>
      </c>
      <c r="W3" s="428"/>
      <c r="X3" s="429" t="s">
        <v>672</v>
      </c>
      <c r="Y3" s="1077" t="s">
        <v>728</v>
      </c>
      <c r="Z3" s="153"/>
      <c r="AA3" s="714" t="s">
        <v>631</v>
      </c>
      <c r="AB3" s="716" t="s">
        <v>631</v>
      </c>
      <c r="AC3" s="41" t="s">
        <v>310</v>
      </c>
      <c r="AD3" s="201" t="s">
        <v>310</v>
      </c>
      <c r="AF3" s="42" t="s">
        <v>36</v>
      </c>
      <c r="AH3" s="137" t="s">
        <v>363</v>
      </c>
      <c r="AI3" s="137" t="s">
        <v>342</v>
      </c>
      <c r="AK3" s="137" t="s">
        <v>345</v>
      </c>
      <c r="AM3" s="137" t="s">
        <v>355</v>
      </c>
      <c r="AP3" s="1208" t="s">
        <v>673</v>
      </c>
      <c r="AQ3" s="980" t="s">
        <v>581</v>
      </c>
      <c r="AS3" s="41" t="s">
        <v>373</v>
      </c>
      <c r="AU3" s="42" t="s">
        <v>376</v>
      </c>
      <c r="AW3" s="386" t="s">
        <v>527</v>
      </c>
      <c r="AX3" s="387" t="s">
        <v>527</v>
      </c>
      <c r="AZ3" s="1087" t="s">
        <v>696</v>
      </c>
      <c r="BA3" s="1093" t="s">
        <v>695</v>
      </c>
      <c r="BC3" s="754" t="s">
        <v>639</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606</v>
      </c>
      <c r="Q4" s="173" t="s">
        <v>22</v>
      </c>
      <c r="R4" s="172" t="s">
        <v>767</v>
      </c>
      <c r="S4" s="174" t="s">
        <v>27</v>
      </c>
      <c r="T4" s="175" t="s">
        <v>31</v>
      </c>
      <c r="U4" s="171" t="s">
        <v>37</v>
      </c>
      <c r="V4" s="984">
        <v>3</v>
      </c>
      <c r="W4" s="428"/>
      <c r="X4" s="429"/>
      <c r="Y4" s="714"/>
      <c r="Z4" s="200"/>
      <c r="AC4" s="41" t="s">
        <v>311</v>
      </c>
      <c r="AD4" s="201" t="s">
        <v>311</v>
      </c>
      <c r="AF4" s="42" t="s">
        <v>37</v>
      </c>
      <c r="AH4" s="42" t="s">
        <v>366</v>
      </c>
      <c r="AK4" s="137" t="s">
        <v>346</v>
      </c>
      <c r="AM4" s="137" t="s">
        <v>356</v>
      </c>
      <c r="AP4" s="1208" t="s">
        <v>672</v>
      </c>
      <c r="AQ4" s="980" t="s">
        <v>582</v>
      </c>
      <c r="AS4" s="41" t="s">
        <v>343</v>
      </c>
      <c r="AU4" s="42" t="s">
        <v>377</v>
      </c>
      <c r="AW4" s="386" t="s">
        <v>528</v>
      </c>
      <c r="AX4" s="387" t="s">
        <v>528</v>
      </c>
      <c r="AZ4" s="1087" t="s">
        <v>708</v>
      </c>
      <c r="BA4" s="1093" t="s">
        <v>707</v>
      </c>
      <c r="BC4" s="754" t="s">
        <v>640</v>
      </c>
    </row>
    <row r="5" spans="1:55" ht="33.75">
      <c r="A5" s="6" t="s">
        <v>103</v>
      </c>
      <c r="B5" s="41">
        <v>2003</v>
      </c>
      <c r="C5" s="41">
        <v>2016</v>
      </c>
      <c r="E5" s="137" t="s">
        <v>188</v>
      </c>
      <c r="F5" s="137" t="s">
        <v>228</v>
      </c>
      <c r="I5" s="137" t="s">
        <v>50</v>
      </c>
      <c r="K5" s="138" t="s">
        <v>246</v>
      </c>
      <c r="L5" s="138" t="s">
        <v>246</v>
      </c>
      <c r="M5" s="138">
        <v>4</v>
      </c>
      <c r="N5" s="626" t="s">
        <v>286</v>
      </c>
      <c r="O5" s="513" t="s">
        <v>607</v>
      </c>
      <c r="Q5" s="173" t="s">
        <v>301</v>
      </c>
      <c r="R5" s="172" t="s">
        <v>303</v>
      </c>
      <c r="T5" s="42" t="s">
        <v>32</v>
      </c>
      <c r="U5" s="171" t="s">
        <v>38</v>
      </c>
      <c r="V5" s="984">
        <v>4</v>
      </c>
      <c r="W5" s="428"/>
      <c r="X5" s="429" t="s">
        <v>581</v>
      </c>
      <c r="Y5" s="714" t="s">
        <v>729</v>
      </c>
      <c r="Z5" s="200">
        <v>1</v>
      </c>
      <c r="AF5" s="42" t="s">
        <v>326</v>
      </c>
      <c r="AH5" s="137" t="s">
        <v>364</v>
      </c>
      <c r="AK5" s="137" t="s">
        <v>347</v>
      </c>
      <c r="AM5" s="137" t="s">
        <v>357</v>
      </c>
      <c r="AP5" s="1208" t="s">
        <v>581</v>
      </c>
      <c r="AQ5" s="980" t="s">
        <v>583</v>
      </c>
      <c r="AU5" s="42" t="s">
        <v>378</v>
      </c>
      <c r="AW5" s="386" t="s">
        <v>529</v>
      </c>
      <c r="AX5" s="387" t="s">
        <v>529</v>
      </c>
      <c r="AZ5" s="1087" t="s">
        <v>723</v>
      </c>
      <c r="BA5" s="1093" t="s">
        <v>722</v>
      </c>
      <c r="BC5" s="754" t="s">
        <v>641</v>
      </c>
    </row>
    <row r="6" spans="1:55" ht="45">
      <c r="A6" s="6" t="s">
        <v>104</v>
      </c>
      <c r="B6" s="41">
        <v>2004</v>
      </c>
      <c r="C6" s="41">
        <v>2017</v>
      </c>
      <c r="E6" s="137" t="s">
        <v>189</v>
      </c>
      <c r="F6" s="140"/>
      <c r="G6" s="141" t="s">
        <v>290</v>
      </c>
      <c r="H6" s="141" t="s">
        <v>257</v>
      </c>
      <c r="I6" s="137" t="s">
        <v>67</v>
      </c>
      <c r="J6" s="141" t="s">
        <v>263</v>
      </c>
      <c r="N6" s="626" t="s">
        <v>287</v>
      </c>
      <c r="O6" s="513" t="s">
        <v>608</v>
      </c>
      <c r="R6" s="172" t="s">
        <v>3</v>
      </c>
      <c r="T6" s="42" t="s">
        <v>33</v>
      </c>
      <c r="U6" s="171" t="s">
        <v>326</v>
      </c>
      <c r="V6" s="984">
        <v>5</v>
      </c>
      <c r="W6" s="428"/>
      <c r="X6" s="714" t="s">
        <v>582</v>
      </c>
      <c r="Y6" s="714" t="s">
        <v>736</v>
      </c>
      <c r="Z6" s="200"/>
      <c r="AA6" s="211"/>
      <c r="AH6" s="137" t="s">
        <v>365</v>
      </c>
      <c r="AK6" s="137" t="s">
        <v>348</v>
      </c>
      <c r="AM6" s="137" t="s">
        <v>358</v>
      </c>
      <c r="AP6" s="1208" t="s">
        <v>582</v>
      </c>
      <c r="AQ6" s="980" t="s">
        <v>584</v>
      </c>
      <c r="AU6" s="212" t="s">
        <v>379</v>
      </c>
      <c r="AW6" s="386" t="s">
        <v>530</v>
      </c>
      <c r="AX6" s="387" t="s">
        <v>530</v>
      </c>
      <c r="AZ6" s="1087" t="s">
        <v>724</v>
      </c>
      <c r="BA6" s="1093" t="s">
        <v>730</v>
      </c>
    </row>
    <row r="7" spans="1:55" ht="33.75">
      <c r="A7" s="6" t="s">
        <v>105</v>
      </c>
      <c r="B7" s="41">
        <v>2005</v>
      </c>
      <c r="E7" s="137" t="s">
        <v>190</v>
      </c>
      <c r="F7" s="140"/>
      <c r="G7" s="137" t="s">
        <v>254</v>
      </c>
      <c r="H7" s="137" t="s">
        <v>256</v>
      </c>
      <c r="I7" s="137" t="s">
        <v>68</v>
      </c>
      <c r="J7" s="137" t="s">
        <v>283</v>
      </c>
      <c r="N7" s="627" t="s">
        <v>288</v>
      </c>
      <c r="O7" s="513" t="s">
        <v>609</v>
      </c>
      <c r="U7" s="171" t="s">
        <v>84</v>
      </c>
      <c r="V7" s="985" t="s">
        <v>68</v>
      </c>
      <c r="W7" s="428"/>
      <c r="X7" s="714" t="s">
        <v>583</v>
      </c>
      <c r="Y7" s="1077" t="s">
        <v>729</v>
      </c>
      <c r="Z7" s="200"/>
      <c r="AA7" s="211"/>
      <c r="AH7" s="137" t="s">
        <v>341</v>
      </c>
      <c r="AK7" s="137" t="s">
        <v>349</v>
      </c>
      <c r="AM7" s="137" t="s">
        <v>359</v>
      </c>
      <c r="AP7" s="1208" t="s">
        <v>583</v>
      </c>
      <c r="AQ7" s="980" t="s">
        <v>587</v>
      </c>
      <c r="AU7" s="212" t="s">
        <v>380</v>
      </c>
      <c r="AW7" s="386" t="s">
        <v>531</v>
      </c>
      <c r="AX7" s="387" t="s">
        <v>531</v>
      </c>
      <c r="AZ7" s="1087" t="s">
        <v>725</v>
      </c>
      <c r="BA7" s="1093" t="s">
        <v>735</v>
      </c>
    </row>
    <row r="8" spans="1:55" ht="33.75">
      <c r="A8" s="6" t="s">
        <v>106</v>
      </c>
      <c r="B8" s="41">
        <v>2006</v>
      </c>
      <c r="E8" s="137" t="s">
        <v>191</v>
      </c>
      <c r="F8" s="140"/>
      <c r="G8" s="137" t="s">
        <v>255</v>
      </c>
      <c r="H8" s="137" t="s">
        <v>262</v>
      </c>
      <c r="I8" s="137" t="s">
        <v>182</v>
      </c>
      <c r="J8" s="137" t="s">
        <v>279</v>
      </c>
      <c r="N8" s="628" t="s">
        <v>289</v>
      </c>
      <c r="O8" s="513" t="s">
        <v>610</v>
      </c>
      <c r="V8" s="985" t="s">
        <v>182</v>
      </c>
      <c r="W8" s="428"/>
      <c r="X8" s="714" t="s">
        <v>584</v>
      </c>
      <c r="Y8" s="1077" t="s">
        <v>729</v>
      </c>
      <c r="Z8" s="200"/>
      <c r="AA8" s="211"/>
      <c r="AK8" s="137" t="s">
        <v>350</v>
      </c>
      <c r="AP8" s="1208" t="s">
        <v>584</v>
      </c>
      <c r="AQ8" s="980" t="s">
        <v>586</v>
      </c>
      <c r="AU8" s="212" t="s">
        <v>381</v>
      </c>
      <c r="AW8" s="386" t="s">
        <v>532</v>
      </c>
      <c r="AX8" s="387" t="s">
        <v>532</v>
      </c>
      <c r="AZ8" s="1087" t="s">
        <v>726</v>
      </c>
      <c r="BA8" s="1093" t="s">
        <v>745</v>
      </c>
    </row>
    <row r="9" spans="1:55" ht="33.75">
      <c r="A9" s="6" t="s">
        <v>107</v>
      </c>
      <c r="B9" s="41">
        <v>2007</v>
      </c>
      <c r="E9" s="137" t="s">
        <v>192</v>
      </c>
      <c r="F9" s="140"/>
      <c r="G9" s="137" t="s">
        <v>262</v>
      </c>
      <c r="I9" s="137" t="s">
        <v>183</v>
      </c>
      <c r="O9" s="513" t="s">
        <v>611</v>
      </c>
      <c r="V9" s="985" t="s">
        <v>183</v>
      </c>
      <c r="W9" s="428"/>
      <c r="X9" s="714" t="s">
        <v>585</v>
      </c>
      <c r="Y9" s="1077" t="s">
        <v>728</v>
      </c>
      <c r="Z9" s="200">
        <v>1</v>
      </c>
      <c r="AA9" s="211"/>
      <c r="AK9" s="137" t="s">
        <v>351</v>
      </c>
      <c r="AP9" s="1208" t="s">
        <v>587</v>
      </c>
      <c r="AQ9" s="980" t="s">
        <v>585</v>
      </c>
      <c r="AW9" s="386" t="s">
        <v>533</v>
      </c>
      <c r="AX9" s="387" t="s">
        <v>533</v>
      </c>
      <c r="AZ9" s="1087" t="s">
        <v>727</v>
      </c>
      <c r="BA9" s="1093" t="s">
        <v>742</v>
      </c>
    </row>
    <row r="10" spans="1:55" ht="112.5">
      <c r="A10" s="6" t="s">
        <v>108</v>
      </c>
      <c r="B10" s="41">
        <v>2008</v>
      </c>
      <c r="E10" s="137" t="s">
        <v>193</v>
      </c>
      <c r="F10" s="140"/>
      <c r="I10" s="137" t="s">
        <v>207</v>
      </c>
      <c r="O10" s="513" t="s">
        <v>612</v>
      </c>
      <c r="V10" s="986" t="s">
        <v>207</v>
      </c>
      <c r="W10" s="983"/>
      <c r="X10" s="981" t="s">
        <v>586</v>
      </c>
      <c r="Y10" s="982" t="s">
        <v>741</v>
      </c>
      <c r="Z10" s="200"/>
      <c r="AP10" s="1208" t="s">
        <v>586</v>
      </c>
      <c r="AQ10" s="980" t="s">
        <v>580</v>
      </c>
      <c r="AW10" s="386" t="s">
        <v>534</v>
      </c>
      <c r="AX10" s="387" t="s">
        <v>534</v>
      </c>
    </row>
    <row r="11" spans="1:55" ht="22.5">
      <c r="A11" s="6" t="s">
        <v>109</v>
      </c>
      <c r="B11" s="41">
        <v>2009</v>
      </c>
      <c r="E11" s="137" t="s">
        <v>194</v>
      </c>
      <c r="F11" s="140"/>
      <c r="I11" s="137" t="s">
        <v>208</v>
      </c>
      <c r="O11" s="496" t="s">
        <v>613</v>
      </c>
      <c r="V11" s="985" t="s">
        <v>208</v>
      </c>
      <c r="W11" s="430"/>
      <c r="X11" s="429" t="s">
        <v>587</v>
      </c>
      <c r="Y11" s="714" t="s">
        <v>740</v>
      </c>
      <c r="Z11" s="200"/>
      <c r="AP11" s="1208" t="s">
        <v>585</v>
      </c>
      <c r="AQ11" s="703"/>
      <c r="AW11" s="386" t="s">
        <v>535</v>
      </c>
      <c r="AX11" s="387" t="s">
        <v>535</v>
      </c>
    </row>
    <row r="12" spans="1:55" ht="33.75">
      <c r="A12" s="6" t="s">
        <v>64</v>
      </c>
      <c r="B12" s="41">
        <v>2010</v>
      </c>
      <c r="E12" s="137" t="s">
        <v>195</v>
      </c>
      <c r="F12" s="140"/>
      <c r="G12" s="141" t="s">
        <v>291</v>
      </c>
      <c r="H12" s="141" t="s">
        <v>259</v>
      </c>
      <c r="I12" s="137" t="s">
        <v>209</v>
      </c>
      <c r="O12" s="496" t="s">
        <v>3</v>
      </c>
      <c r="V12" s="985" t="s">
        <v>209</v>
      </c>
      <c r="W12" s="514"/>
      <c r="X12" s="429" t="s">
        <v>668</v>
      </c>
      <c r="Y12" s="1077" t="s">
        <v>728</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673</v>
      </c>
      <c r="Y14" s="1077" t="s">
        <v>728</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536</v>
      </c>
      <c r="AX23" s="387" t="s">
        <v>536</v>
      </c>
    </row>
    <row r="24" spans="1:50" ht="21" customHeight="1">
      <c r="A24" s="6" t="s">
        <v>119</v>
      </c>
      <c r="B24" s="41">
        <v>2022</v>
      </c>
      <c r="AW24" s="386" t="s">
        <v>537</v>
      </c>
      <c r="AX24" s="387" t="s">
        <v>537</v>
      </c>
    </row>
    <row r="25" spans="1:50">
      <c r="A25" s="6" t="s">
        <v>120</v>
      </c>
      <c r="B25" s="41">
        <v>2023</v>
      </c>
      <c r="AW25" s="386" t="s">
        <v>538</v>
      </c>
      <c r="AX25" s="387" t="s">
        <v>538</v>
      </c>
    </row>
    <row r="26" spans="1:50">
      <c r="A26" s="6" t="s">
        <v>121</v>
      </c>
      <c r="B26" s="41">
        <v>2024</v>
      </c>
      <c r="AX26" s="387" t="s">
        <v>539</v>
      </c>
    </row>
    <row r="27" spans="1:50">
      <c r="A27" s="6" t="s">
        <v>122</v>
      </c>
      <c r="B27" s="41">
        <v>2025</v>
      </c>
      <c r="AX27" s="387" t="s">
        <v>540</v>
      </c>
    </row>
    <row r="28" spans="1:50">
      <c r="A28" s="6" t="s">
        <v>123</v>
      </c>
      <c r="D28" s="262"/>
      <c r="E28" s="263"/>
      <c r="F28" s="263"/>
      <c r="H28" s="264" t="s">
        <v>406</v>
      </c>
      <c r="AX28" s="387" t="s">
        <v>541</v>
      </c>
    </row>
    <row r="29" spans="1:50">
      <c r="A29" s="6" t="s">
        <v>124</v>
      </c>
      <c r="D29" s="265" t="s">
        <v>407</v>
      </c>
      <c r="E29" s="266" t="str">
        <f>IF(periodStart = "","", periodStart)</f>
        <v>01.01.2024</v>
      </c>
      <c r="F29" s="266" t="str">
        <f>IF(periodEnd = "","", periodEnd)</f>
        <v>31.12.2026</v>
      </c>
      <c r="H29" s="267" t="s">
        <v>1705</v>
      </c>
      <c r="AX29" s="387" t="s">
        <v>542</v>
      </c>
    </row>
    <row r="30" spans="1:50">
      <c r="A30" s="6" t="s">
        <v>125</v>
      </c>
      <c r="D30" s="268"/>
      <c r="E30" s="269"/>
      <c r="F30" s="269"/>
      <c r="AX30" s="387" t="s">
        <v>543</v>
      </c>
    </row>
    <row r="31" spans="1:50" ht="12.75">
      <c r="A31" s="6" t="s">
        <v>126</v>
      </c>
      <c r="D31" s="262"/>
      <c r="E31" s="263"/>
      <c r="F31" s="263"/>
      <c r="H31" s="270"/>
      <c r="AX31" s="387" t="s">
        <v>544</v>
      </c>
    </row>
    <row r="32" spans="1:50">
      <c r="A32" s="6" t="s">
        <v>127</v>
      </c>
      <c r="D32" s="265" t="s">
        <v>408</v>
      </c>
      <c r="E32" s="271"/>
      <c r="F32" s="271"/>
      <c r="H32" s="272" t="s">
        <v>409</v>
      </c>
      <c r="O32" s="497" t="s">
        <v>604</v>
      </c>
      <c r="AX32" s="387" t="s">
        <v>545</v>
      </c>
    </row>
    <row r="33" spans="1:50">
      <c r="A33" s="6" t="s">
        <v>128</v>
      </c>
      <c r="O33" s="497" t="s">
        <v>605</v>
      </c>
      <c r="AX33" s="387" t="s">
        <v>546</v>
      </c>
    </row>
    <row r="34" spans="1:50">
      <c r="A34" s="6" t="s">
        <v>129</v>
      </c>
      <c r="O34" s="497" t="s">
        <v>606</v>
      </c>
      <c r="AX34" s="387" t="s">
        <v>547</v>
      </c>
    </row>
    <row r="35" spans="1:50">
      <c r="A35" s="6" t="s">
        <v>130</v>
      </c>
      <c r="O35" s="497" t="s">
        <v>607</v>
      </c>
      <c r="X35" s="497"/>
      <c r="Y35" s="497"/>
      <c r="AX35" s="387" t="s">
        <v>548</v>
      </c>
    </row>
    <row r="36" spans="1:50">
      <c r="A36" s="6" t="s">
        <v>94</v>
      </c>
      <c r="O36" s="497" t="s">
        <v>608</v>
      </c>
      <c r="AX36" s="387" t="s">
        <v>549</v>
      </c>
    </row>
    <row r="37" spans="1:50">
      <c r="A37" s="6" t="s">
        <v>95</v>
      </c>
      <c r="O37" s="497" t="s">
        <v>609</v>
      </c>
      <c r="AX37" s="387" t="s">
        <v>550</v>
      </c>
    </row>
    <row r="38" spans="1:50">
      <c r="A38" s="6" t="s">
        <v>96</v>
      </c>
      <c r="O38" s="497" t="s">
        <v>610</v>
      </c>
      <c r="AX38" s="387" t="s">
        <v>551</v>
      </c>
    </row>
    <row r="39" spans="1:50">
      <c r="A39" s="6" t="s">
        <v>97</v>
      </c>
      <c r="O39" s="497" t="s">
        <v>611</v>
      </c>
      <c r="AX39" s="387" t="s">
        <v>499</v>
      </c>
    </row>
    <row r="40" spans="1:50">
      <c r="A40" s="6" t="s">
        <v>98</v>
      </c>
      <c r="O40" s="497" t="s">
        <v>612</v>
      </c>
      <c r="AX40" s="387" t="s">
        <v>500</v>
      </c>
    </row>
    <row r="41" spans="1:50">
      <c r="A41" s="6" t="s">
        <v>99</v>
      </c>
      <c r="O41" s="497" t="s">
        <v>613</v>
      </c>
      <c r="AX41" s="387" t="s">
        <v>501</v>
      </c>
    </row>
    <row r="42" spans="1:50">
      <c r="A42" s="6" t="s">
        <v>131</v>
      </c>
      <c r="AX42" s="387" t="s">
        <v>502</v>
      </c>
    </row>
    <row r="43" spans="1:50">
      <c r="A43" s="6" t="s">
        <v>132</v>
      </c>
      <c r="AX43" s="387" t="s">
        <v>503</v>
      </c>
    </row>
    <row r="44" spans="1:50">
      <c r="A44" s="6" t="s">
        <v>133</v>
      </c>
      <c r="AX44" s="387" t="s">
        <v>504</v>
      </c>
    </row>
    <row r="45" spans="1:50">
      <c r="A45" s="6" t="s">
        <v>134</v>
      </c>
      <c r="AX45" s="387" t="s">
        <v>505</v>
      </c>
    </row>
    <row r="46" spans="1:50">
      <c r="A46" s="6" t="s">
        <v>135</v>
      </c>
      <c r="AX46" s="387" t="s">
        <v>506</v>
      </c>
    </row>
    <row r="47" spans="1:50">
      <c r="A47" s="6" t="s">
        <v>156</v>
      </c>
      <c r="AX47" s="387" t="s">
        <v>507</v>
      </c>
    </row>
    <row r="48" spans="1:50">
      <c r="A48" s="6" t="s">
        <v>157</v>
      </c>
      <c r="AX48" s="387" t="s">
        <v>508</v>
      </c>
    </row>
    <row r="49" spans="1:50">
      <c r="A49" s="6" t="s">
        <v>158</v>
      </c>
      <c r="AX49" s="387" t="s">
        <v>509</v>
      </c>
    </row>
    <row r="50" spans="1:50">
      <c r="A50" s="6" t="s">
        <v>136</v>
      </c>
      <c r="AX50" s="387" t="s">
        <v>510</v>
      </c>
    </row>
    <row r="51" spans="1:50">
      <c r="A51" s="6" t="s">
        <v>137</v>
      </c>
      <c r="AX51" s="387" t="s">
        <v>511</v>
      </c>
    </row>
    <row r="52" spans="1:50">
      <c r="A52" s="6" t="s">
        <v>138</v>
      </c>
      <c r="AX52" s="387" t="s">
        <v>512</v>
      </c>
    </row>
    <row r="53" spans="1:50">
      <c r="A53" s="6" t="s">
        <v>139</v>
      </c>
      <c r="X53" s="449"/>
      <c r="AX53" s="387" t="s">
        <v>513</v>
      </c>
    </row>
    <row r="54" spans="1:50">
      <c r="A54" s="6" t="s">
        <v>140</v>
      </c>
      <c r="X54" s="449"/>
      <c r="AX54" s="387" t="s">
        <v>514</v>
      </c>
    </row>
    <row r="55" spans="1:50">
      <c r="A55" s="6" t="s">
        <v>141</v>
      </c>
      <c r="X55" s="449"/>
      <c r="AX55" s="387" t="s">
        <v>515</v>
      </c>
    </row>
    <row r="56" spans="1:50">
      <c r="A56" s="6" t="s">
        <v>142</v>
      </c>
      <c r="X56" s="449"/>
      <c r="AX56" s="387" t="s">
        <v>516</v>
      </c>
    </row>
    <row r="57" spans="1:50">
      <c r="A57" s="6" t="s">
        <v>386</v>
      </c>
      <c r="X57" s="449"/>
      <c r="AX57" s="387" t="s">
        <v>517</v>
      </c>
    </row>
    <row r="58" spans="1:50">
      <c r="A58" s="6" t="s">
        <v>143</v>
      </c>
      <c r="X58" s="449"/>
      <c r="AX58" s="387" t="s">
        <v>518</v>
      </c>
    </row>
    <row r="59" spans="1:50">
      <c r="A59" s="6" t="s">
        <v>144</v>
      </c>
      <c r="X59" s="449"/>
      <c r="AX59" s="387" t="s">
        <v>519</v>
      </c>
    </row>
    <row r="60" spans="1:50">
      <c r="A60" s="6" t="s">
        <v>145</v>
      </c>
      <c r="X60" s="449"/>
      <c r="AX60" s="387" t="s">
        <v>520</v>
      </c>
    </row>
    <row r="61" spans="1:50">
      <c r="A61" s="6" t="s">
        <v>146</v>
      </c>
      <c r="X61" s="449"/>
      <c r="AX61" s="387" t="s">
        <v>521</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668"/>
  <sheetViews>
    <sheetView showGridLines="0" workbookViewId="0"/>
  </sheetViews>
  <sheetFormatPr defaultRowHeight="11.25"/>
  <sheetData>
    <row r="1" spans="1:1">
      <c r="A1" s="1171">
        <f>IF('Форма 4.10.2 | Т-ТЭ | &gt;=25МВт'!$O$22="",1,0)</f>
        <v>1</v>
      </c>
    </row>
    <row r="2" spans="1:1">
      <c r="A2" s="1171">
        <f>IF('Форма 4.10.2 | Т-ТЭ | &gt;=25МВт'!$O$23="",1,0)</f>
        <v>1</v>
      </c>
    </row>
    <row r="3" spans="1:1">
      <c r="A3" s="1171">
        <f>IF('Форма 4.10.2 | Т-ТЭ | &gt;=25МВт'!$M$24="",1,0)</f>
        <v>1</v>
      </c>
    </row>
    <row r="4" spans="1:1">
      <c r="A4" s="1171">
        <f>IF('Форма 4.10.2 | Т-ТЭ | &gt;=25МВт'!$R$24="",1,0)</f>
        <v>1</v>
      </c>
    </row>
    <row r="5" spans="1:1">
      <c r="A5" s="1171">
        <f>IF('Форма 4.10.2 | Т-ТЭ | &gt;=25МВт'!$T$24="",1,0)</f>
        <v>1</v>
      </c>
    </row>
    <row r="6" spans="1:1">
      <c r="A6" s="1171">
        <f>IF('Форма 4.10.2 | Т-ТЭ | &gt;=25МВт'!$S$24="",1,0)</f>
        <v>0</v>
      </c>
    </row>
    <row r="7" spans="1:1">
      <c r="A7" s="1171">
        <f>IF('Форма 4.10.2 | Т-ТЭ | &gt;=25МВт'!$U$24="",1,0)</f>
        <v>0</v>
      </c>
    </row>
    <row r="8" spans="1:1">
      <c r="A8" s="1171">
        <f>IF('Форма 4.10.2 | Т-ТЭ | ТСО'!$O$22="",1,0)</f>
        <v>1</v>
      </c>
    </row>
    <row r="9" spans="1:1">
      <c r="A9" s="1171">
        <f>IF('Форма 4.10.2 | Т-ТЭ | ТСО'!$O$23="",1,0)</f>
        <v>1</v>
      </c>
    </row>
    <row r="10" spans="1:1">
      <c r="A10" s="1171">
        <f>IF('Форма 4.10.2 | Т-ТЭ | ТСО'!$M$24="",1,0)</f>
        <v>1</v>
      </c>
    </row>
    <row r="11" spans="1:1">
      <c r="A11" s="1171">
        <f>IF('Форма 4.10.2 | Т-ТЭ | ТСО'!$R$24="",1,0)</f>
        <v>1</v>
      </c>
    </row>
    <row r="12" spans="1:1">
      <c r="A12" s="1171">
        <f>IF('Форма 4.10.2 | Т-ТЭ | ТСО'!$T$24="",1,0)</f>
        <v>1</v>
      </c>
    </row>
    <row r="13" spans="1:1">
      <c r="A13" s="1171">
        <f>IF('Форма 4.10.2 | Т-ТЭ | ТСО'!$S$24="",1,0)</f>
        <v>0</v>
      </c>
    </row>
    <row r="14" spans="1:1">
      <c r="A14" s="1171">
        <f>IF('Форма 4.10.2 | Т-ТЭ | ТСО'!$U$24="",1,0)</f>
        <v>0</v>
      </c>
    </row>
    <row r="15" spans="1:1">
      <c r="A15" s="1171">
        <f>IF('Форма 4.10.2 | Т-ТЭ | потр'!$O$22="",1,0)</f>
        <v>0</v>
      </c>
    </row>
    <row r="16" spans="1:1">
      <c r="A16" s="1171">
        <f>IF('Форма 4.10.2 | Т-ТЭ | потр'!$O$23="",1,0)</f>
        <v>0</v>
      </c>
    </row>
    <row r="17" spans="1:1">
      <c r="A17" s="1171">
        <f>IF('Форма 4.10.2 | Т-ТЭ | потр'!$M$24="",1,0)</f>
        <v>0</v>
      </c>
    </row>
    <row r="18" spans="1:1">
      <c r="A18" s="1171">
        <f>IF('Форма 4.10.2 | Т-ТЭ | потр'!$R$24="",1,0)</f>
        <v>0</v>
      </c>
    </row>
    <row r="19" spans="1:1">
      <c r="A19" s="1171">
        <f>IF('Форма 4.10.2 | Т-ТЭ | потр'!$T$24="",1,0)</f>
        <v>0</v>
      </c>
    </row>
    <row r="20" spans="1:1">
      <c r="A20" s="1171">
        <f>IF('Форма 4.10.2 | Т-ТЭ | потр'!$S$24="",1,0)</f>
        <v>0</v>
      </c>
    </row>
    <row r="21" spans="1:1">
      <c r="A21" s="1171">
        <f>IF('Форма 4.10.2 | Т-ТЭ | потр'!$U$24="",1,0)</f>
        <v>0</v>
      </c>
    </row>
    <row r="22" spans="1:1">
      <c r="A22" s="1171">
        <f>IF('Форма 4.10.2 | Т-ТЭ | предел'!$O$24="",1,0)</f>
        <v>1</v>
      </c>
    </row>
    <row r="23" spans="1:1">
      <c r="A23" s="1171">
        <f>IF('Форма 4.10.2 | Т-ТЭ | предел'!$O$25="",1,0)</f>
        <v>1</v>
      </c>
    </row>
    <row r="24" spans="1:1">
      <c r="A24" s="1171">
        <f>IF('Форма 4.10.2 | Т-ТЭ | предел'!$M$26="",1,0)</f>
        <v>1</v>
      </c>
    </row>
    <row r="25" spans="1:1">
      <c r="A25" s="1171">
        <f>IF('Форма 4.10.2 | Т-ТЭ | предел'!$R$26="",1,0)</f>
        <v>1</v>
      </c>
    </row>
    <row r="26" spans="1:1">
      <c r="A26" s="1171">
        <f>IF('Форма 4.10.2 | Т-ТЭ | предел'!$T$26="",1,0)</f>
        <v>1</v>
      </c>
    </row>
    <row r="27" spans="1:1">
      <c r="A27" s="1171">
        <f>IF('Форма 4.10.2 | Т-ТЭ | предел'!$S$26="",1,0)</f>
        <v>0</v>
      </c>
    </row>
    <row r="28" spans="1:1">
      <c r="A28" s="1171">
        <f>IF('Форма 4.10.2 | Т-ТЭ | предел'!$U$26="",1,0)</f>
        <v>0</v>
      </c>
    </row>
    <row r="29" spans="1:1">
      <c r="A29" s="1171">
        <f>IF('Форма 4.10.2 | Т-ТЭ | индикат'!$O$7="",1,0)</f>
        <v>1</v>
      </c>
    </row>
    <row r="30" spans="1:1">
      <c r="A30" s="1171">
        <f>IF('Форма 4.10.2 | Т-ТЭ | индикат'!$O$24="",1,0)</f>
        <v>1</v>
      </c>
    </row>
    <row r="31" spans="1:1">
      <c r="A31" s="1171">
        <f>IF('Форма 4.10.2 | Т-ТЭ | индикат'!$O$25="",1,0)</f>
        <v>1</v>
      </c>
    </row>
    <row r="32" spans="1:1">
      <c r="A32" s="1171">
        <f>IF('Форма 4.10.2 | Т-ТЭ | индикат'!$M$26="",1,0)</f>
        <v>1</v>
      </c>
    </row>
    <row r="33" spans="1:1">
      <c r="A33" s="1171">
        <f>IF('Форма 4.10.2 | Т-ТЭ | индикат'!$R$26="",1,0)</f>
        <v>1</v>
      </c>
    </row>
    <row r="34" spans="1:1">
      <c r="A34" s="1171">
        <f>IF('Форма 4.10.2 | Т-ТЭ | индикат'!$T$26="",1,0)</f>
        <v>1</v>
      </c>
    </row>
    <row r="35" spans="1:1">
      <c r="A35" s="1171">
        <f>IF('Форма 4.10.2 | Т-ТЭ | индикат'!$S$26="",1,0)</f>
        <v>0</v>
      </c>
    </row>
    <row r="36" spans="1:1">
      <c r="A36" s="1171">
        <f>IF('Форма 4.10.2 | Т-ТЭ | индикат'!$U$26="",1,0)</f>
        <v>0</v>
      </c>
    </row>
    <row r="37" spans="1:1">
      <c r="A37" s="1171">
        <f>IF('Форма 4.10.2 | Резерв мощности'!$O$22="",1,0)</f>
        <v>1</v>
      </c>
    </row>
    <row r="38" spans="1:1">
      <c r="A38" s="1171">
        <f>IF('Форма 4.10.2 | Резерв мощности'!$O$23="",1,0)</f>
        <v>1</v>
      </c>
    </row>
    <row r="39" spans="1:1">
      <c r="A39" s="1171">
        <f>IF('Форма 4.10.2 | Резерв мощности'!$M$24="",1,0)</f>
        <v>1</v>
      </c>
    </row>
    <row r="40" spans="1:1">
      <c r="A40" s="1171">
        <f>IF('Форма 4.10.2 | Резерв мощности'!$O$24="",1,0)</f>
        <v>1</v>
      </c>
    </row>
    <row r="41" spans="1:1">
      <c r="A41" s="1171">
        <f>IF('Форма 4.10.2 | Резерв мощности'!$R$24="",1,0)</f>
        <v>1</v>
      </c>
    </row>
    <row r="42" spans="1:1">
      <c r="A42" s="1171">
        <f>IF('Форма 4.10.2 | Резерв мощности'!$T$24="",1,0)</f>
        <v>1</v>
      </c>
    </row>
    <row r="43" spans="1:1">
      <c r="A43" s="1171">
        <f>IF('Форма 4.10.2 | Резерв мощности'!$S$24="",1,0)</f>
        <v>0</v>
      </c>
    </row>
    <row r="44" spans="1:1">
      <c r="A44" s="1171">
        <f>IF('Форма 4.10.2 | Резерв мощности'!$U$24="",1,0)</f>
        <v>0</v>
      </c>
    </row>
    <row r="45" spans="1:1">
      <c r="A45" s="1171">
        <f>IF('Форма 4.10.3 | Т-ТН'!$O$23="",1,0)</f>
        <v>1</v>
      </c>
    </row>
    <row r="46" spans="1:1">
      <c r="A46" s="1171">
        <f>IF('Форма 4.10.3 | Т-ТН'!$M$24="",1,0)</f>
        <v>1</v>
      </c>
    </row>
    <row r="47" spans="1:1">
      <c r="A47" s="1171">
        <f>IF('Форма 4.10.3 | Т-ТН'!$R$24="",1,0)</f>
        <v>1</v>
      </c>
    </row>
    <row r="48" spans="1:1">
      <c r="A48" s="1171">
        <f>IF('Форма 4.10.3 | Т-ТН'!$T$24="",1,0)</f>
        <v>1</v>
      </c>
    </row>
    <row r="49" spans="1:1">
      <c r="A49" s="1171">
        <f>IF('Форма 4.10.3 | Т-ТН'!$S$24="",1,0)</f>
        <v>0</v>
      </c>
    </row>
    <row r="50" spans="1:1">
      <c r="A50" s="1171">
        <f>IF('Форма 4.10.3 | Т-ТН'!$U$24="",1,0)</f>
        <v>0</v>
      </c>
    </row>
    <row r="51" spans="1:1">
      <c r="A51" s="1171">
        <f>IF('Форма 4.10.3 | Т-передача ТЭ'!$O$23="",1,0)</f>
        <v>1</v>
      </c>
    </row>
    <row r="52" spans="1:1">
      <c r="A52" s="1171">
        <f>IF('Форма 4.10.3 | Т-передача ТЭ'!$M$24="",1,0)</f>
        <v>1</v>
      </c>
    </row>
    <row r="53" spans="1:1">
      <c r="A53" s="1171">
        <f>IF('Форма 4.10.3 | Т-передача ТЭ'!$R$24="",1,0)</f>
        <v>1</v>
      </c>
    </row>
    <row r="54" spans="1:1">
      <c r="A54" s="1171">
        <f>IF('Форма 4.10.3 | Т-передача ТЭ'!$T$24="",1,0)</f>
        <v>1</v>
      </c>
    </row>
    <row r="55" spans="1:1">
      <c r="A55" s="1171">
        <f>IF('Форма 4.10.3 | Т-передача ТЭ'!$S$24="",1,0)</f>
        <v>0</v>
      </c>
    </row>
    <row r="56" spans="1:1">
      <c r="A56" s="1171">
        <f>IF('Форма 4.10.3 | Т-передача ТЭ'!$U$24="",1,0)</f>
        <v>0</v>
      </c>
    </row>
    <row r="57" spans="1:1">
      <c r="A57" s="1171">
        <f>IF('Форма 4.10.3 | Т-передача ТН'!$O$23="",1,0)</f>
        <v>1</v>
      </c>
    </row>
    <row r="58" spans="1:1">
      <c r="A58" s="1171">
        <f>IF('Форма 4.10.3 | Т-передача ТН'!$M$24="",1,0)</f>
        <v>1</v>
      </c>
    </row>
    <row r="59" spans="1:1">
      <c r="A59" s="1171">
        <f>IF('Форма 4.10.3 | Т-передача ТН'!$R$24="",1,0)</f>
        <v>1</v>
      </c>
    </row>
    <row r="60" spans="1:1">
      <c r="A60" s="1171">
        <f>IF('Форма 4.10.3 | Т-передача ТН'!$T$24="",1,0)</f>
        <v>1</v>
      </c>
    </row>
    <row r="61" spans="1:1">
      <c r="A61" s="1171">
        <f>IF('Форма 4.10.3 | Т-передача ТН'!$S$24="",1,0)</f>
        <v>0</v>
      </c>
    </row>
    <row r="62" spans="1:1">
      <c r="A62" s="1171">
        <f>IF('Форма 4.10.3 | Т-передача ТН'!$U$24="",1,0)</f>
        <v>0</v>
      </c>
    </row>
    <row r="63" spans="1:1">
      <c r="A63" s="1171">
        <f>IF('Форма 4.10.4 | Т-гор.вода'!$O$23="",1,0)</f>
        <v>1</v>
      </c>
    </row>
    <row r="64" spans="1:1">
      <c r="A64" s="1171">
        <f>IF('Форма 4.10.4 | Т-гор.вода'!$M$24="",1,0)</f>
        <v>0</v>
      </c>
    </row>
    <row r="65" spans="1:1">
      <c r="A65" s="1171">
        <f>IF('Форма 4.10.4 | Т-гор.вода'!$W$24="",1,0)</f>
        <v>1</v>
      </c>
    </row>
    <row r="66" spans="1:1">
      <c r="A66" s="1171">
        <f>IF('Форма 4.10.4 | Т-гор.вода'!$Y$24="",1,0)</f>
        <v>1</v>
      </c>
    </row>
    <row r="67" spans="1:1">
      <c r="A67" s="1171">
        <f>IF('Форма 4.10.4 | Т-гор.вода'!$M$25="",1,0)</f>
        <v>1</v>
      </c>
    </row>
    <row r="68" spans="1:1">
      <c r="A68" s="1171">
        <f>IF('Форма 4.10.4 | Т-гор.вода'!$X$24="",1,0)</f>
        <v>0</v>
      </c>
    </row>
    <row r="69" spans="1:1">
      <c r="A69" s="1171">
        <f>IF('Форма 4.10.4 | Т-гор.вода'!$Z$24="",1,0)</f>
        <v>0</v>
      </c>
    </row>
    <row r="70" spans="1:1">
      <c r="A70" s="1171">
        <f>IF('Форма 4.10.5 | Т-подкл'!$AB$23="",1,0)</f>
        <v>1</v>
      </c>
    </row>
    <row r="71" spans="1:1">
      <c r="A71" s="1171">
        <f>IF('Форма 4.10.5 | Т-подкл'!$AD$23="",1,0)</f>
        <v>1</v>
      </c>
    </row>
    <row r="72" spans="1:1">
      <c r="A72" s="1171">
        <f>IF('Форма 4.10.5 | Т-подкл'!$N$23="",1,0)</f>
        <v>0</v>
      </c>
    </row>
    <row r="73" spans="1:1">
      <c r="A73" s="1171">
        <f>IF('Форма 4.10.5 | Т-подкл'!$R$23="",1,0)</f>
        <v>0</v>
      </c>
    </row>
    <row r="74" spans="1:1">
      <c r="A74" s="1171">
        <f>IF('Форма 4.10.5 | Т-подкл'!$V$23="",1,0)</f>
        <v>0</v>
      </c>
    </row>
    <row r="75" spans="1:1">
      <c r="A75" s="1171">
        <f>IF('Форма 4.10.5 | Т-подкл'!$AC$23="",1,0)</f>
        <v>0</v>
      </c>
    </row>
    <row r="76" spans="1:1">
      <c r="A76" s="1171">
        <f>IF('Форма 4.10.5 | Т-подкл'!$AE$23="",1,0)</f>
        <v>0</v>
      </c>
    </row>
    <row r="77" spans="1:1">
      <c r="A77" s="1171">
        <f>IF('Форма 4.10.6 | Т-подкл(инд)'!$M$23="",1,0)</f>
        <v>1</v>
      </c>
    </row>
    <row r="78" spans="1:1">
      <c r="A78" s="1171">
        <f>IF('Форма 4.10.6 | Т-подкл(инд)'!$P$23="",1,0)</f>
        <v>1</v>
      </c>
    </row>
    <row r="79" spans="1:1">
      <c r="A79" s="1171">
        <f>IF('Форма 4.10.6 | Т-подкл(инд)'!$S$23="",1,0)</f>
        <v>1</v>
      </c>
    </row>
    <row r="80" spans="1:1">
      <c r="A80" s="1171">
        <f>IF('Форма 4.10.6 | Т-подкл(инд)'!$T$23="",1,0)</f>
        <v>0</v>
      </c>
    </row>
    <row r="81" spans="1:1">
      <c r="A81" s="1171">
        <f>IF('Форма 4.10.6 | Т-подкл(инд)'!$V$23="",1,0)</f>
        <v>0</v>
      </c>
    </row>
    <row r="82" spans="1:1">
      <c r="A82" s="1171">
        <f>IF('Форма 4.9'!$F$10="",1,0)</f>
        <v>0</v>
      </c>
    </row>
    <row r="83" spans="1:1">
      <c r="A83" s="1171">
        <f>IF('Форма 4.9'!$G$10="",1,0)</f>
        <v>0</v>
      </c>
    </row>
    <row r="84" spans="1:1">
      <c r="A84" s="1171">
        <f>IF('Форма 4.9'!$F$11="",1,0)</f>
        <v>0</v>
      </c>
    </row>
    <row r="85" spans="1:1">
      <c r="A85" s="1171">
        <f>IF('Форма 4.9'!$G$11="",1,0)</f>
        <v>0</v>
      </c>
    </row>
    <row r="86" spans="1:1">
      <c r="A86" s="1171">
        <f>IF('Форма 4.9'!$F$12="",1,0)</f>
        <v>0</v>
      </c>
    </row>
    <row r="87" spans="1:1">
      <c r="A87" s="1171">
        <f>IF('Форма 4.9'!$G$12="",1,0)</f>
        <v>0</v>
      </c>
    </row>
    <row r="88" spans="1:1">
      <c r="A88" s="1171">
        <f>IF('Форма 4.9'!$F$13="",1,0)</f>
        <v>0</v>
      </c>
    </row>
    <row r="89" spans="1:1">
      <c r="A89" s="1171">
        <f>IF('Форма 4.9'!$G$13="",1,0)</f>
        <v>0</v>
      </c>
    </row>
    <row r="90" spans="1:1">
      <c r="A90" s="1171">
        <f>IF('Форма 4.10.1'!$J$15="",1,0)</f>
        <v>0</v>
      </c>
    </row>
    <row r="91" spans="1:1">
      <c r="A91" s="1171">
        <f>IF('Форма 4.10.1'!$H$17="",1,0)</f>
        <v>0</v>
      </c>
    </row>
    <row r="92" spans="1:1">
      <c r="A92" s="1171">
        <f>IF('Форма 4.10.1'!$I$17="",1,0)</f>
        <v>0</v>
      </c>
    </row>
    <row r="93" spans="1:1">
      <c r="A93" s="1171">
        <f>IF('Форма 4.10.1'!$J$17="",1,0)</f>
        <v>0</v>
      </c>
    </row>
    <row r="94" spans="1:1">
      <c r="A94" s="1171">
        <f>IF('Форма 4.10.1'!$H$40="",1,0)</f>
        <v>0</v>
      </c>
    </row>
    <row r="95" spans="1:1">
      <c r="A95" s="1171">
        <f>IF('Форма 4.10.1'!$I$40="",1,0)</f>
        <v>0</v>
      </c>
    </row>
    <row r="96" spans="1:1">
      <c r="A96" s="1171">
        <f>IF('Форма 4.10.1'!$J$40="",1,0)</f>
        <v>0</v>
      </c>
    </row>
    <row r="97" spans="1:1">
      <c r="A97" s="1171">
        <f>IF('Форма 4.10.1'!$H$61="",1,0)</f>
        <v>0</v>
      </c>
    </row>
    <row r="98" spans="1:1">
      <c r="A98" s="1171">
        <f>IF('Форма 4.10.1'!$I$61="",1,0)</f>
        <v>0</v>
      </c>
    </row>
    <row r="99" spans="1:1">
      <c r="A99" s="1171">
        <f>IF('Форма 4.10.1'!$J$61="",1,0)</f>
        <v>0</v>
      </c>
    </row>
    <row r="100" spans="1:1">
      <c r="A100" s="1171">
        <f>IF('Форма 4.10.1'!$H$82="",1,0)</f>
        <v>0</v>
      </c>
    </row>
    <row r="101" spans="1:1">
      <c r="A101" s="1171">
        <f>IF('Форма 4.10.1'!$I$82="",1,0)</f>
        <v>0</v>
      </c>
    </row>
    <row r="102" spans="1:1">
      <c r="A102" s="1171">
        <f>IF('Форма 4.10.1'!$J$82="",1,0)</f>
        <v>0</v>
      </c>
    </row>
    <row r="103" spans="1:1">
      <c r="A103" s="1171">
        <f>IF('Форма 4.10.1'!$H$103="",1,0)</f>
        <v>0</v>
      </c>
    </row>
    <row r="104" spans="1:1">
      <c r="A104" s="1171">
        <f>IF('Форма 4.10.1'!$I$103="",1,0)</f>
        <v>0</v>
      </c>
    </row>
    <row r="105" spans="1:1">
      <c r="A105" s="1171">
        <f>IF('Форма 4.10.1'!$J$103="",1,0)</f>
        <v>0</v>
      </c>
    </row>
    <row r="106" spans="1:1">
      <c r="A106" s="1171">
        <f>IF('Форма 1.0.2'!$E$12="",1,0)</f>
        <v>1</v>
      </c>
    </row>
    <row r="107" spans="1:1">
      <c r="A107" s="1171">
        <f>IF('Форма 1.0.2'!$F$12="",1,0)</f>
        <v>1</v>
      </c>
    </row>
    <row r="108" spans="1:1">
      <c r="A108" s="1171">
        <f>IF('Форма 1.0.2'!$G$12="",1,0)</f>
        <v>1</v>
      </c>
    </row>
    <row r="109" spans="1:1">
      <c r="A109" s="1171">
        <f>IF('Форма 1.0.2'!$H$12="",1,0)</f>
        <v>1</v>
      </c>
    </row>
    <row r="110" spans="1:1">
      <c r="A110" s="1171">
        <f>IF('Форма 1.0.2'!$I$12="",1,0)</f>
        <v>1</v>
      </c>
    </row>
    <row r="111" spans="1:1">
      <c r="A111" s="1171">
        <f>IF('Форма 1.0.2'!$J$12="",1,0)</f>
        <v>1</v>
      </c>
    </row>
    <row r="112" spans="1:1">
      <c r="A112" s="1171">
        <f>IF('Сведения об изменении'!$E$12="",1,0)</f>
        <v>1</v>
      </c>
    </row>
    <row r="113" spans="1:1">
      <c r="A113" s="1172">
        <f>IF('Форма 4.10.6 | Т-подкл(инд)'!$U$23="",1,0)</f>
        <v>1</v>
      </c>
    </row>
    <row r="114" spans="1:1">
      <c r="A114" s="1173">
        <f>IF('Форма 4.10.5 | Т-подкл'!$AA$23="",1,0)</f>
        <v>1</v>
      </c>
    </row>
    <row r="115" spans="1:1">
      <c r="A115" s="1173">
        <f>IF('Форма 4.10.5 | Т-подкл'!$Z$23="",1,0)</f>
        <v>1</v>
      </c>
    </row>
    <row r="116" spans="1:1">
      <c r="A116" s="1177">
        <f>IF(Территории!$E$12="",1,0)</f>
        <v>0</v>
      </c>
    </row>
    <row r="117" spans="1:1">
      <c r="A117" s="1177">
        <f>IF('Перечень тарифов'!$E$21="",1,0)</f>
        <v>0</v>
      </c>
    </row>
    <row r="118" spans="1:1">
      <c r="A118" s="1177">
        <f>IF('Перечень тарифов'!$F$21="",1,0)</f>
        <v>0</v>
      </c>
    </row>
    <row r="119" spans="1:1">
      <c r="A119" s="1177">
        <f>IF('Перечень тарифов'!$K$21="",1,0)</f>
        <v>0</v>
      </c>
    </row>
    <row r="120" spans="1:1">
      <c r="A120" s="1177">
        <f>IF('Перечень тарифов'!$O$21="",1,0)</f>
        <v>0</v>
      </c>
    </row>
    <row r="121" spans="1:1">
      <c r="A121" s="1177">
        <f>IF('Перечень тарифов'!$S$21="",1,0)</f>
        <v>0</v>
      </c>
    </row>
    <row r="122" spans="1:1">
      <c r="A122" s="1177">
        <f>IF('Перечень тарифов'!$G$21="",1,0)</f>
        <v>0</v>
      </c>
    </row>
    <row r="123" spans="1:1">
      <c r="A123" s="1177">
        <f>IF('Перечень тарифов'!$J$21="",1,0)</f>
        <v>0</v>
      </c>
    </row>
    <row r="124" spans="1:1">
      <c r="A124" s="1177">
        <f>IF('Перечень тарифов'!$K$25="",1,0)</f>
        <v>0</v>
      </c>
    </row>
    <row r="125" spans="1:1">
      <c r="A125" s="1177">
        <f>IF('Перечень тарифов'!$O$25="",1,0)</f>
        <v>0</v>
      </c>
    </row>
    <row r="126" spans="1:1">
      <c r="A126" s="1177">
        <f>IF('Перечень тарифов'!$S$25="",1,0)</f>
        <v>0</v>
      </c>
    </row>
    <row r="127" spans="1:1">
      <c r="A127" s="1177">
        <f>IF('Перечень тарифов'!$J$25="",1,0)</f>
        <v>0</v>
      </c>
    </row>
    <row r="128" spans="1:1">
      <c r="A128" s="1177">
        <f>IF('Перечень тарифов'!$K$29="",1,0)</f>
        <v>0</v>
      </c>
    </row>
    <row r="129" spans="1:1">
      <c r="A129" s="1177">
        <f>IF('Перечень тарифов'!$O$29="",1,0)</f>
        <v>0</v>
      </c>
    </row>
    <row r="130" spans="1:1">
      <c r="A130" s="1177">
        <f>IF('Перечень тарифов'!$S$29="",1,0)</f>
        <v>0</v>
      </c>
    </row>
    <row r="131" spans="1:1">
      <c r="A131" s="1177">
        <f>IF('Перечень тарифов'!$J$29="",1,0)</f>
        <v>0</v>
      </c>
    </row>
    <row r="132" spans="1:1">
      <c r="A132" s="1177">
        <f>IF('Перечень тарифов'!$K$33="",1,0)</f>
        <v>0</v>
      </c>
    </row>
    <row r="133" spans="1:1">
      <c r="A133" s="1177">
        <f>IF('Перечень тарифов'!$O$33="",1,0)</f>
        <v>0</v>
      </c>
    </row>
    <row r="134" spans="1:1">
      <c r="A134" s="1177">
        <f>IF('Перечень тарифов'!$S$33="",1,0)</f>
        <v>0</v>
      </c>
    </row>
    <row r="135" spans="1:1">
      <c r="A135" s="1177">
        <f>IF('Перечень тарифов'!$J$33="",1,0)</f>
        <v>0</v>
      </c>
    </row>
    <row r="136" spans="1:1">
      <c r="A136" s="1177">
        <f>IF('Перечень тарифов'!$J$37="",1,0)</f>
        <v>0</v>
      </c>
    </row>
    <row r="137" spans="1:1">
      <c r="A137" s="1177">
        <f>IF('Перечень тарифов'!$K$37="",1,0)</f>
        <v>0</v>
      </c>
    </row>
    <row r="138" spans="1:1">
      <c r="A138" s="1177">
        <f>IF('Перечень тарифов'!$O$37="",1,0)</f>
        <v>0</v>
      </c>
    </row>
    <row r="139" spans="1:1">
      <c r="A139" s="1177">
        <f>IF('Перечень тарифов'!$S$37="",1,0)</f>
        <v>0</v>
      </c>
    </row>
    <row r="140" spans="1:1">
      <c r="A140" s="1177">
        <f>IF('Форма 4.10.2 | Т-ТЭ | потр'!$O$24="",1,0)</f>
        <v>0</v>
      </c>
    </row>
    <row r="141" spans="1:1">
      <c r="A141" s="1177">
        <f>IF('Форма 4.10.2 | Т-ТЭ | потр'!$O$37="",1,0)</f>
        <v>0</v>
      </c>
    </row>
    <row r="142" spans="1:1">
      <c r="A142" s="1177">
        <f>IF('Форма 4.10.2 | Т-ТЭ | потр'!$O$38="",1,0)</f>
        <v>0</v>
      </c>
    </row>
    <row r="143" spans="1:1">
      <c r="A143" s="1177">
        <f>IF('Форма 4.10.2 | Т-ТЭ | потр'!$M$39="",1,0)</f>
        <v>0</v>
      </c>
    </row>
    <row r="144" spans="1:1">
      <c r="A144" s="1177">
        <f>IF('Форма 4.10.2 | Т-ТЭ | потр'!$O$39="",1,0)</f>
        <v>0</v>
      </c>
    </row>
    <row r="145" spans="1:1">
      <c r="A145" s="1177">
        <f>IF('Форма 4.10.2 | Т-ТЭ | потр'!$R$39="",1,0)</f>
        <v>0</v>
      </c>
    </row>
    <row r="146" spans="1:1">
      <c r="A146" s="1177">
        <f>IF('Форма 4.10.2 | Т-ТЭ | потр'!$T$39="",1,0)</f>
        <v>0</v>
      </c>
    </row>
    <row r="147" spans="1:1">
      <c r="A147" s="1177">
        <f>IF('Форма 4.10.2 | Т-ТЭ | потр'!$S$39="",1,0)</f>
        <v>0</v>
      </c>
    </row>
    <row r="148" spans="1:1">
      <c r="A148" s="1177">
        <f>IF('Форма 4.10.2 | Т-ТЭ | потр'!$U$39="",1,0)</f>
        <v>0</v>
      </c>
    </row>
    <row r="149" spans="1:1">
      <c r="A149" s="1177">
        <f>IF('Форма 4.10.2 | Т-ТЭ | потр'!$O$52="",1,0)</f>
        <v>0</v>
      </c>
    </row>
    <row r="150" spans="1:1">
      <c r="A150" s="1177">
        <f>IF('Форма 4.10.2 | Т-ТЭ | потр'!$O$53="",1,0)</f>
        <v>0</v>
      </c>
    </row>
    <row r="151" spans="1:1">
      <c r="A151" s="1177">
        <f>IF('Форма 4.10.2 | Т-ТЭ | потр'!$M$54="",1,0)</f>
        <v>0</v>
      </c>
    </row>
    <row r="152" spans="1:1">
      <c r="A152" s="1177">
        <f>IF('Форма 4.10.2 | Т-ТЭ | потр'!$O$54="",1,0)</f>
        <v>0</v>
      </c>
    </row>
    <row r="153" spans="1:1">
      <c r="A153" s="1177">
        <f>IF('Форма 4.10.2 | Т-ТЭ | потр'!$R$54="",1,0)</f>
        <v>0</v>
      </c>
    </row>
    <row r="154" spans="1:1">
      <c r="A154" s="1177">
        <f>IF('Форма 4.10.2 | Т-ТЭ | потр'!$T$54="",1,0)</f>
        <v>0</v>
      </c>
    </row>
    <row r="155" spans="1:1">
      <c r="A155" s="1177">
        <f>IF('Форма 4.10.2 | Т-ТЭ | потр'!$S$54="",1,0)</f>
        <v>0</v>
      </c>
    </row>
    <row r="156" spans="1:1">
      <c r="A156" s="1177">
        <f>IF('Форма 4.10.2 | Т-ТЭ | потр'!$U$54="",1,0)</f>
        <v>0</v>
      </c>
    </row>
    <row r="157" spans="1:1">
      <c r="A157" s="1177">
        <f>IF('Форма 4.10.2 | Т-ТЭ | потр'!$O$67="",1,0)</f>
        <v>0</v>
      </c>
    </row>
    <row r="158" spans="1:1">
      <c r="A158" s="1177">
        <f>IF('Форма 4.10.2 | Т-ТЭ | потр'!$O$68="",1,0)</f>
        <v>0</v>
      </c>
    </row>
    <row r="159" spans="1:1">
      <c r="A159" s="1177">
        <f>IF('Форма 4.10.2 | Т-ТЭ | потр'!$M$69="",1,0)</f>
        <v>0</v>
      </c>
    </row>
    <row r="160" spans="1:1">
      <c r="A160" s="1177">
        <f>IF('Форма 4.10.2 | Т-ТЭ | потр'!$O$69="",1,0)</f>
        <v>0</v>
      </c>
    </row>
    <row r="161" spans="1:1">
      <c r="A161" s="1177">
        <f>IF('Форма 4.10.2 | Т-ТЭ | потр'!$R$69="",1,0)</f>
        <v>0</v>
      </c>
    </row>
    <row r="162" spans="1:1">
      <c r="A162" s="1177">
        <f>IF('Форма 4.10.2 | Т-ТЭ | потр'!$T$69="",1,0)</f>
        <v>0</v>
      </c>
    </row>
    <row r="163" spans="1:1">
      <c r="A163" s="1177">
        <f>IF('Форма 4.10.2 | Т-ТЭ | потр'!$S$69="",1,0)</f>
        <v>0</v>
      </c>
    </row>
    <row r="164" spans="1:1">
      <c r="A164" s="1177">
        <f>IF('Форма 4.10.2 | Т-ТЭ | потр'!$U$69="",1,0)</f>
        <v>0</v>
      </c>
    </row>
    <row r="165" spans="1:1">
      <c r="A165" s="1177">
        <f>IF('Форма 4.10.2 | Т-ТЭ | потр'!$O$82="",1,0)</f>
        <v>0</v>
      </c>
    </row>
    <row r="166" spans="1:1">
      <c r="A166" s="1177">
        <f>IF('Форма 4.10.2 | Т-ТЭ | потр'!$O$83="",1,0)</f>
        <v>0</v>
      </c>
    </row>
    <row r="167" spans="1:1">
      <c r="A167" s="1177">
        <f>IF('Форма 4.10.2 | Т-ТЭ | потр'!$M$84="",1,0)</f>
        <v>0</v>
      </c>
    </row>
    <row r="168" spans="1:1">
      <c r="A168" s="1177">
        <f>IF('Форма 4.10.2 | Т-ТЭ | потр'!$O$84="",1,0)</f>
        <v>0</v>
      </c>
    </row>
    <row r="169" spans="1:1">
      <c r="A169" s="1177">
        <f>IF('Форма 4.10.2 | Т-ТЭ | потр'!$R$84="",1,0)</f>
        <v>0</v>
      </c>
    </row>
    <row r="170" spans="1:1">
      <c r="A170" s="1177">
        <f>IF('Форма 4.10.2 | Т-ТЭ | потр'!$T$84="",1,0)</f>
        <v>0</v>
      </c>
    </row>
    <row r="171" spans="1:1">
      <c r="A171" s="1177">
        <f>IF('Форма 4.10.2 | Т-ТЭ | потр'!$S$84="",1,0)</f>
        <v>0</v>
      </c>
    </row>
    <row r="172" spans="1:1">
      <c r="A172" s="1177">
        <f>IF('Форма 4.10.2 | Т-ТЭ | потр'!$U$84="",1,0)</f>
        <v>0</v>
      </c>
    </row>
    <row r="173" spans="1:1">
      <c r="A173" s="1177">
        <f>IF('Форма 4.10.1'!$H$21="",1,0)</f>
        <v>0</v>
      </c>
    </row>
    <row r="174" spans="1:1">
      <c r="A174" s="1177">
        <f>IF('Форма 4.10.1'!$I$21="",1,0)</f>
        <v>0</v>
      </c>
    </row>
    <row r="175" spans="1:1">
      <c r="A175" s="1177">
        <f>IF('Форма 4.10.1'!$J$21="",1,0)</f>
        <v>0</v>
      </c>
    </row>
    <row r="176" spans="1:1">
      <c r="A176" s="1177">
        <f>IF('Форма 4.10.1'!$H$44="",1,0)</f>
        <v>0</v>
      </c>
    </row>
    <row r="177" spans="1:1">
      <c r="A177" s="1177">
        <f>IF('Форма 4.10.1'!$I$44="",1,0)</f>
        <v>0</v>
      </c>
    </row>
    <row r="178" spans="1:1">
      <c r="A178" s="1177">
        <f>IF('Форма 4.10.1'!$J$44="",1,0)</f>
        <v>0</v>
      </c>
    </row>
    <row r="179" spans="1:1">
      <c r="A179" s="1177">
        <f>IF('Форма 4.10.1'!$H$65="",1,0)</f>
        <v>0</v>
      </c>
    </row>
    <row r="180" spans="1:1">
      <c r="A180" s="1177">
        <f>IF('Форма 4.10.1'!$I$65="",1,0)</f>
        <v>0</v>
      </c>
    </row>
    <row r="181" spans="1:1">
      <c r="A181" s="1177">
        <f>IF('Форма 4.10.1'!$J$65="",1,0)</f>
        <v>0</v>
      </c>
    </row>
    <row r="182" spans="1:1">
      <c r="A182" s="1177">
        <f>IF('Форма 4.10.1'!$H$86="",1,0)</f>
        <v>0</v>
      </c>
    </row>
    <row r="183" spans="1:1">
      <c r="A183" s="1177">
        <f>IF('Форма 4.10.1'!$I$86="",1,0)</f>
        <v>0</v>
      </c>
    </row>
    <row r="184" spans="1:1">
      <c r="A184" s="1177">
        <f>IF('Форма 4.10.1'!$J$86="",1,0)</f>
        <v>0</v>
      </c>
    </row>
    <row r="185" spans="1:1">
      <c r="A185" s="1177">
        <f>IF('Форма 4.10.1'!$H$107="",1,0)</f>
        <v>0</v>
      </c>
    </row>
    <row r="186" spans="1:1">
      <c r="A186" s="1177">
        <f>IF('Форма 4.10.1'!$I$107="",1,0)</f>
        <v>0</v>
      </c>
    </row>
    <row r="187" spans="1:1">
      <c r="A187" s="1177">
        <f>IF('Форма 4.10.1'!$J$107="",1,0)</f>
        <v>0</v>
      </c>
    </row>
    <row r="188" spans="1:1">
      <c r="A188" s="1177">
        <f>IF('Форма 4.10.1'!$H$25="",1,0)</f>
        <v>0</v>
      </c>
    </row>
    <row r="189" spans="1:1">
      <c r="A189" s="1177">
        <f>IF('Форма 4.10.1'!$I$25="",1,0)</f>
        <v>0</v>
      </c>
    </row>
    <row r="190" spans="1:1">
      <c r="A190" s="1177">
        <f>IF('Форма 4.10.1'!$J$25="",1,0)</f>
        <v>0</v>
      </c>
    </row>
    <row r="191" spans="1:1">
      <c r="A191" s="1177">
        <f>IF('Форма 4.10.1'!$H$48="",1,0)</f>
        <v>0</v>
      </c>
    </row>
    <row r="192" spans="1:1">
      <c r="A192" s="1177">
        <f>IF('Форма 4.10.1'!$I$48="",1,0)</f>
        <v>0</v>
      </c>
    </row>
    <row r="193" spans="1:1">
      <c r="A193" s="1177">
        <f>IF('Форма 4.10.1'!$J$48="",1,0)</f>
        <v>0</v>
      </c>
    </row>
    <row r="194" spans="1:1">
      <c r="A194" s="1177">
        <f>IF('Форма 4.10.1'!$H$69="",1,0)</f>
        <v>0</v>
      </c>
    </row>
    <row r="195" spans="1:1">
      <c r="A195" s="1177">
        <f>IF('Форма 4.10.1'!$I$69="",1,0)</f>
        <v>0</v>
      </c>
    </row>
    <row r="196" spans="1:1">
      <c r="A196" s="1177">
        <f>IF('Форма 4.10.1'!$J$69="",1,0)</f>
        <v>0</v>
      </c>
    </row>
    <row r="197" spans="1:1">
      <c r="A197" s="1177">
        <f>IF('Форма 4.10.1'!$H$90="",1,0)</f>
        <v>0</v>
      </c>
    </row>
    <row r="198" spans="1:1">
      <c r="A198" s="1177">
        <f>IF('Форма 4.10.1'!$I$90="",1,0)</f>
        <v>0</v>
      </c>
    </row>
    <row r="199" spans="1:1">
      <c r="A199" s="1177">
        <f>IF('Форма 4.10.1'!$J$90="",1,0)</f>
        <v>0</v>
      </c>
    </row>
    <row r="200" spans="1:1">
      <c r="A200" s="1177">
        <f>IF('Форма 4.10.1'!$H$111="",1,0)</f>
        <v>0</v>
      </c>
    </row>
    <row r="201" spans="1:1">
      <c r="A201" s="1177">
        <f>IF('Форма 4.10.1'!$I$111="",1,0)</f>
        <v>0</v>
      </c>
    </row>
    <row r="202" spans="1:1">
      <c r="A202" s="1177">
        <f>IF('Форма 4.10.1'!$J$111="",1,0)</f>
        <v>0</v>
      </c>
    </row>
    <row r="203" spans="1:1">
      <c r="A203" s="1177">
        <f>IF('Форма 4.10.1'!$H$29="",1,0)</f>
        <v>0</v>
      </c>
    </row>
    <row r="204" spans="1:1">
      <c r="A204" s="1177">
        <f>IF('Форма 4.10.1'!$I$29="",1,0)</f>
        <v>0</v>
      </c>
    </row>
    <row r="205" spans="1:1">
      <c r="A205" s="1177">
        <f>IF('Форма 4.10.1'!$J$29="",1,0)</f>
        <v>0</v>
      </c>
    </row>
    <row r="206" spans="1:1">
      <c r="A206" s="1177">
        <f>IF('Форма 4.10.1'!$H$52="",1,0)</f>
        <v>0</v>
      </c>
    </row>
    <row r="207" spans="1:1">
      <c r="A207" s="1177">
        <f>IF('Форма 4.10.1'!$I$52="",1,0)</f>
        <v>0</v>
      </c>
    </row>
    <row r="208" spans="1:1">
      <c r="A208" s="1177">
        <f>IF('Форма 4.10.1'!$J$52="",1,0)</f>
        <v>0</v>
      </c>
    </row>
    <row r="209" spans="1:1">
      <c r="A209" s="1177">
        <f>IF('Форма 4.10.1'!$H$73="",1,0)</f>
        <v>0</v>
      </c>
    </row>
    <row r="210" spans="1:1">
      <c r="A210" s="1177">
        <f>IF('Форма 4.10.1'!$I$73="",1,0)</f>
        <v>0</v>
      </c>
    </row>
    <row r="211" spans="1:1">
      <c r="A211" s="1177">
        <f>IF('Форма 4.10.1'!$J$73="",1,0)</f>
        <v>0</v>
      </c>
    </row>
    <row r="212" spans="1:1">
      <c r="A212" s="1177">
        <f>IF('Форма 4.10.1'!$H$94="",1,0)</f>
        <v>0</v>
      </c>
    </row>
    <row r="213" spans="1:1">
      <c r="A213" s="1177">
        <f>IF('Форма 4.10.1'!$I$94="",1,0)</f>
        <v>0</v>
      </c>
    </row>
    <row r="214" spans="1:1">
      <c r="A214" s="1177">
        <f>IF('Форма 4.10.1'!$J$94="",1,0)</f>
        <v>0</v>
      </c>
    </row>
    <row r="215" spans="1:1">
      <c r="A215" s="1177">
        <f>IF('Форма 4.10.1'!$H$115="",1,0)</f>
        <v>0</v>
      </c>
    </row>
    <row r="216" spans="1:1">
      <c r="A216" s="1177">
        <f>IF('Форма 4.10.1'!$I$115="",1,0)</f>
        <v>0</v>
      </c>
    </row>
    <row r="217" spans="1:1">
      <c r="A217" s="1177">
        <f>IF('Форма 4.10.1'!$J$115="",1,0)</f>
        <v>0</v>
      </c>
    </row>
    <row r="218" spans="1:1">
      <c r="A218" s="1177">
        <f>IF('Форма 4.10.1'!$H$33="",1,0)</f>
        <v>0</v>
      </c>
    </row>
    <row r="219" spans="1:1">
      <c r="A219" s="1177">
        <f>IF('Форма 4.10.1'!$I$33="",1,0)</f>
        <v>0</v>
      </c>
    </row>
    <row r="220" spans="1:1">
      <c r="A220" s="1177">
        <f>IF('Форма 4.10.1'!$J$33="",1,0)</f>
        <v>0</v>
      </c>
    </row>
    <row r="221" spans="1:1">
      <c r="A221" s="1177">
        <f>IF('Форма 4.10.1'!$H$56="",1,0)</f>
        <v>0</v>
      </c>
    </row>
    <row r="222" spans="1:1">
      <c r="A222" s="1177">
        <f>IF('Форма 4.10.1'!$I$56="",1,0)</f>
        <v>0</v>
      </c>
    </row>
    <row r="223" spans="1:1">
      <c r="A223" s="1177">
        <f>IF('Форма 4.10.1'!$J$56="",1,0)</f>
        <v>0</v>
      </c>
    </row>
    <row r="224" spans="1:1">
      <c r="A224" s="1177">
        <f>IF('Форма 4.10.1'!$H$77="",1,0)</f>
        <v>0</v>
      </c>
    </row>
    <row r="225" spans="1:1">
      <c r="A225" s="1177">
        <f>IF('Форма 4.10.1'!$I$77="",1,0)</f>
        <v>0</v>
      </c>
    </row>
    <row r="226" spans="1:1">
      <c r="A226" s="1177">
        <f>IF('Форма 4.10.1'!$J$77="",1,0)</f>
        <v>0</v>
      </c>
    </row>
    <row r="227" spans="1:1">
      <c r="A227" s="1177">
        <f>IF('Форма 4.10.1'!$H$98="",1,0)</f>
        <v>0</v>
      </c>
    </row>
    <row r="228" spans="1:1">
      <c r="A228" s="1177">
        <f>IF('Форма 4.10.1'!$I$98="",1,0)</f>
        <v>0</v>
      </c>
    </row>
    <row r="229" spans="1:1">
      <c r="A229" s="1177">
        <f>IF('Форма 4.10.1'!$J$98="",1,0)</f>
        <v>0</v>
      </c>
    </row>
    <row r="230" spans="1:1">
      <c r="A230" s="1177">
        <f>IF('Форма 4.10.1'!$H$119="",1,0)</f>
        <v>0</v>
      </c>
    </row>
    <row r="231" spans="1:1">
      <c r="A231" s="1177">
        <f>IF('Форма 4.10.1'!$I$119="",1,0)</f>
        <v>0</v>
      </c>
    </row>
    <row r="232" spans="1:1">
      <c r="A232" s="1177">
        <f>IF('Форма 4.10.1'!$J$119="",1,0)</f>
        <v>0</v>
      </c>
    </row>
    <row r="233" spans="1:1">
      <c r="A233" s="1192">
        <f>IF('Форма 4.10.2 | Т-ТЭ | потр'!$Y$24="",1,0)</f>
        <v>0</v>
      </c>
    </row>
    <row r="234" spans="1:1">
      <c r="A234" s="1192">
        <f>IF('Форма 4.10.2 | Т-ТЭ | потр'!$AA$24="",1,0)</f>
        <v>0</v>
      </c>
    </row>
    <row r="235" spans="1:1">
      <c r="A235" s="1192">
        <f>IF('Форма 4.10.2 | Т-ТЭ | потр'!$V$24="",1,0)</f>
        <v>0</v>
      </c>
    </row>
    <row r="236" spans="1:1">
      <c r="A236" s="1192">
        <f>IF('Форма 4.10.2 | Т-ТЭ | потр'!$Z$24="",1,0)</f>
        <v>0</v>
      </c>
    </row>
    <row r="237" spans="1:1">
      <c r="A237" s="1192">
        <f>IF('Форма 4.10.2 | Т-ТЭ | потр'!$AB$24="",1,0)</f>
        <v>0</v>
      </c>
    </row>
    <row r="238" spans="1:1">
      <c r="A238" s="1192">
        <f>IF('Форма 4.10.2 | Т-ТЭ | потр'!$Y$39="",1,0)</f>
        <v>0</v>
      </c>
    </row>
    <row r="239" spans="1:1">
      <c r="A239" s="1192">
        <f>IF('Форма 4.10.2 | Т-ТЭ | потр'!$AA$39="",1,0)</f>
        <v>0</v>
      </c>
    </row>
    <row r="240" spans="1:1">
      <c r="A240" s="1192">
        <f>IF('Форма 4.10.2 | Т-ТЭ | потр'!$V$39="",1,0)</f>
        <v>0</v>
      </c>
    </row>
    <row r="241" spans="1:1">
      <c r="A241" s="1192">
        <f>IF('Форма 4.10.2 | Т-ТЭ | потр'!$Z$39="",1,0)</f>
        <v>0</v>
      </c>
    </row>
    <row r="242" spans="1:1">
      <c r="A242" s="1192">
        <f>IF('Форма 4.10.2 | Т-ТЭ | потр'!$AB$39="",1,0)</f>
        <v>0</v>
      </c>
    </row>
    <row r="243" spans="1:1">
      <c r="A243" s="1192">
        <f>IF('Форма 4.10.2 | Т-ТЭ | потр'!$Y$54="",1,0)</f>
        <v>0</v>
      </c>
    </row>
    <row r="244" spans="1:1">
      <c r="A244" s="1192">
        <f>IF('Форма 4.10.2 | Т-ТЭ | потр'!$AA$54="",1,0)</f>
        <v>0</v>
      </c>
    </row>
    <row r="245" spans="1:1">
      <c r="A245" s="1192">
        <f>IF('Форма 4.10.2 | Т-ТЭ | потр'!$V$54="",1,0)</f>
        <v>0</v>
      </c>
    </row>
    <row r="246" spans="1:1">
      <c r="A246" s="1192">
        <f>IF('Форма 4.10.2 | Т-ТЭ | потр'!$Z$54="",1,0)</f>
        <v>0</v>
      </c>
    </row>
    <row r="247" spans="1:1">
      <c r="A247" s="1192">
        <f>IF('Форма 4.10.2 | Т-ТЭ | потр'!$AB$54="",1,0)</f>
        <v>0</v>
      </c>
    </row>
    <row r="248" spans="1:1">
      <c r="A248" s="1192">
        <f>IF('Форма 4.10.2 | Т-ТЭ | потр'!$Y$69="",1,0)</f>
        <v>0</v>
      </c>
    </row>
    <row r="249" spans="1:1">
      <c r="A249" s="1192">
        <f>IF('Форма 4.10.2 | Т-ТЭ | потр'!$AA$69="",1,0)</f>
        <v>0</v>
      </c>
    </row>
    <row r="250" spans="1:1">
      <c r="A250" s="1192">
        <f>IF('Форма 4.10.2 | Т-ТЭ | потр'!$V$69="",1,0)</f>
        <v>0</v>
      </c>
    </row>
    <row r="251" spans="1:1">
      <c r="A251" s="1192">
        <f>IF('Форма 4.10.2 | Т-ТЭ | потр'!$Z$69="",1,0)</f>
        <v>0</v>
      </c>
    </row>
    <row r="252" spans="1:1">
      <c r="A252" s="1192">
        <f>IF('Форма 4.10.2 | Т-ТЭ | потр'!$AB$69="",1,0)</f>
        <v>0</v>
      </c>
    </row>
    <row r="253" spans="1:1">
      <c r="A253" s="1192">
        <f>IF('Форма 4.10.2 | Т-ТЭ | потр'!$Y$84="",1,0)</f>
        <v>0</v>
      </c>
    </row>
    <row r="254" spans="1:1">
      <c r="A254" s="1192">
        <f>IF('Форма 4.10.2 | Т-ТЭ | потр'!$AA$84="",1,0)</f>
        <v>0</v>
      </c>
    </row>
    <row r="255" spans="1:1">
      <c r="A255" s="1192">
        <f>IF('Форма 4.10.2 | Т-ТЭ | потр'!$V$84="",1,0)</f>
        <v>0</v>
      </c>
    </row>
    <row r="256" spans="1:1">
      <c r="A256" s="1192">
        <f>IF('Форма 4.10.2 | Т-ТЭ | потр'!$Z$84="",1,0)</f>
        <v>0</v>
      </c>
    </row>
    <row r="257" spans="1:1">
      <c r="A257" s="1192">
        <f>IF('Форма 4.10.2 | Т-ТЭ | потр'!$AB$84="",1,0)</f>
        <v>0</v>
      </c>
    </row>
    <row r="258" spans="1:1">
      <c r="A258" s="1192">
        <f>IF('Форма 4.10.2 | Т-ТЭ | потр'!$AF$69="",1,0)</f>
        <v>0</v>
      </c>
    </row>
    <row r="259" spans="1:1">
      <c r="A259" s="1192">
        <f>IF('Форма 4.10.2 | Т-ТЭ | потр'!$AH$69="",1,0)</f>
        <v>0</v>
      </c>
    </row>
    <row r="260" spans="1:1">
      <c r="A260" s="1192">
        <f>IF('Форма 4.10.2 | Т-ТЭ | потр'!$AC$69="",1,0)</f>
        <v>0</v>
      </c>
    </row>
    <row r="261" spans="1:1">
      <c r="A261" s="1192">
        <f>IF('Форма 4.10.2 | Т-ТЭ | потр'!$AG$69="",1,0)</f>
        <v>0</v>
      </c>
    </row>
    <row r="262" spans="1:1">
      <c r="A262" s="1192">
        <f>IF('Форма 4.10.2 | Т-ТЭ | потр'!$AI$69="",1,0)</f>
        <v>0</v>
      </c>
    </row>
    <row r="263" spans="1:1">
      <c r="A263" s="1192">
        <f>IF('Форма 4.10.2 | Т-ТЭ | потр'!$AF$24="",1,0)</f>
        <v>0</v>
      </c>
    </row>
    <row r="264" spans="1:1">
      <c r="A264" s="1192">
        <f>IF('Форма 4.10.2 | Т-ТЭ | потр'!$AH$24="",1,0)</f>
        <v>0</v>
      </c>
    </row>
    <row r="265" spans="1:1">
      <c r="A265" s="1192">
        <f>IF('Форма 4.10.2 | Т-ТЭ | потр'!$AC$24="",1,0)</f>
        <v>0</v>
      </c>
    </row>
    <row r="266" spans="1:1">
      <c r="A266" s="1192">
        <f>IF('Форма 4.10.2 | Т-ТЭ | потр'!$AG$24="",1,0)</f>
        <v>0</v>
      </c>
    </row>
    <row r="267" spans="1:1">
      <c r="A267" s="1192">
        <f>IF('Форма 4.10.2 | Т-ТЭ | потр'!$AI$24="",1,0)</f>
        <v>0</v>
      </c>
    </row>
    <row r="268" spans="1:1">
      <c r="A268" s="1192">
        <f>IF('Форма 4.10.2 | Т-ТЭ | потр'!$AF$39="",1,0)</f>
        <v>0</v>
      </c>
    </row>
    <row r="269" spans="1:1">
      <c r="A269" s="1192">
        <f>IF('Форма 4.10.2 | Т-ТЭ | потр'!$AH$39="",1,0)</f>
        <v>0</v>
      </c>
    </row>
    <row r="270" spans="1:1">
      <c r="A270" s="1192">
        <f>IF('Форма 4.10.2 | Т-ТЭ | потр'!$AC$39="",1,0)</f>
        <v>0</v>
      </c>
    </row>
    <row r="271" spans="1:1">
      <c r="A271" s="1192">
        <f>IF('Форма 4.10.2 | Т-ТЭ | потр'!$AG$39="",1,0)</f>
        <v>0</v>
      </c>
    </row>
    <row r="272" spans="1:1">
      <c r="A272" s="1192">
        <f>IF('Форма 4.10.2 | Т-ТЭ | потр'!$AI$39="",1,0)</f>
        <v>0</v>
      </c>
    </row>
    <row r="273" spans="1:1">
      <c r="A273" s="1192">
        <f>IF('Форма 4.10.2 | Т-ТЭ | потр'!$AF$54="",1,0)</f>
        <v>0</v>
      </c>
    </row>
    <row r="274" spans="1:1">
      <c r="A274" s="1192">
        <f>IF('Форма 4.10.2 | Т-ТЭ | потр'!$AH$54="",1,0)</f>
        <v>0</v>
      </c>
    </row>
    <row r="275" spans="1:1">
      <c r="A275" s="1192">
        <f>IF('Форма 4.10.2 | Т-ТЭ | потр'!$AC$54="",1,0)</f>
        <v>0</v>
      </c>
    </row>
    <row r="276" spans="1:1">
      <c r="A276" s="1192">
        <f>IF('Форма 4.10.2 | Т-ТЭ | потр'!$AG$54="",1,0)</f>
        <v>0</v>
      </c>
    </row>
    <row r="277" spans="1:1">
      <c r="A277" s="1192">
        <f>IF('Форма 4.10.2 | Т-ТЭ | потр'!$AI$54="",1,0)</f>
        <v>0</v>
      </c>
    </row>
    <row r="278" spans="1:1">
      <c r="A278" s="1192">
        <f>IF('Форма 4.10.2 | Т-ТЭ | потр'!$AF$84="",1,0)</f>
        <v>0</v>
      </c>
    </row>
    <row r="279" spans="1:1">
      <c r="A279" s="1192">
        <f>IF('Форма 4.10.2 | Т-ТЭ | потр'!$AH$84="",1,0)</f>
        <v>0</v>
      </c>
    </row>
    <row r="280" spans="1:1">
      <c r="A280" s="1192">
        <f>IF('Форма 4.10.2 | Т-ТЭ | потр'!$AC$84="",1,0)</f>
        <v>0</v>
      </c>
    </row>
    <row r="281" spans="1:1">
      <c r="A281" s="1192">
        <f>IF('Форма 4.10.2 | Т-ТЭ | потр'!$AG$84="",1,0)</f>
        <v>0</v>
      </c>
    </row>
    <row r="282" spans="1:1">
      <c r="A282" s="1192">
        <f>IF('Форма 4.10.2 | Т-ТЭ | потр'!$AI$84="",1,0)</f>
        <v>0</v>
      </c>
    </row>
    <row r="283" spans="1:1">
      <c r="A283" s="1192">
        <f>IF('Форма 4.10.2 | Т-ТЭ | потр'!$AM$69="",1,0)</f>
        <v>0</v>
      </c>
    </row>
    <row r="284" spans="1:1">
      <c r="A284" s="1192">
        <f>IF('Форма 4.10.2 | Т-ТЭ | потр'!$AO$69="",1,0)</f>
        <v>0</v>
      </c>
    </row>
    <row r="285" spans="1:1">
      <c r="A285" s="1192">
        <f>IF('Форма 4.10.2 | Т-ТЭ | потр'!$AJ$69="",1,0)</f>
        <v>0</v>
      </c>
    </row>
    <row r="286" spans="1:1">
      <c r="A286" s="1192">
        <f>IF('Форма 4.10.2 | Т-ТЭ | потр'!$AN$69="",1,0)</f>
        <v>0</v>
      </c>
    </row>
    <row r="287" spans="1:1">
      <c r="A287" s="1192">
        <f>IF('Форма 4.10.2 | Т-ТЭ | потр'!$AP$69="",1,0)</f>
        <v>0</v>
      </c>
    </row>
    <row r="288" spans="1:1">
      <c r="A288" s="1192">
        <f>IF('Форма 4.10.2 | Т-ТЭ | потр'!$AM$24="",1,0)</f>
        <v>0</v>
      </c>
    </row>
    <row r="289" spans="1:1">
      <c r="A289" s="1192">
        <f>IF('Форма 4.10.2 | Т-ТЭ | потр'!$AO$24="",1,0)</f>
        <v>0</v>
      </c>
    </row>
    <row r="290" spans="1:1">
      <c r="A290" s="1192">
        <f>IF('Форма 4.10.2 | Т-ТЭ | потр'!$AJ$24="",1,0)</f>
        <v>0</v>
      </c>
    </row>
    <row r="291" spans="1:1">
      <c r="A291" s="1192">
        <f>IF('Форма 4.10.2 | Т-ТЭ | потр'!$AN$24="",1,0)</f>
        <v>0</v>
      </c>
    </row>
    <row r="292" spans="1:1">
      <c r="A292" s="1192">
        <f>IF('Форма 4.10.2 | Т-ТЭ | потр'!$AP$24="",1,0)</f>
        <v>0</v>
      </c>
    </row>
    <row r="293" spans="1:1">
      <c r="A293" s="1192">
        <f>IF('Форма 4.10.2 | Т-ТЭ | потр'!$AM$39="",1,0)</f>
        <v>0</v>
      </c>
    </row>
    <row r="294" spans="1:1">
      <c r="A294" s="1192">
        <f>IF('Форма 4.10.2 | Т-ТЭ | потр'!$AO$39="",1,0)</f>
        <v>0</v>
      </c>
    </row>
    <row r="295" spans="1:1">
      <c r="A295" s="1192">
        <f>IF('Форма 4.10.2 | Т-ТЭ | потр'!$AJ$39="",1,0)</f>
        <v>0</v>
      </c>
    </row>
    <row r="296" spans="1:1">
      <c r="A296" s="1192">
        <f>IF('Форма 4.10.2 | Т-ТЭ | потр'!$AN$39="",1,0)</f>
        <v>0</v>
      </c>
    </row>
    <row r="297" spans="1:1">
      <c r="A297" s="1192">
        <f>IF('Форма 4.10.2 | Т-ТЭ | потр'!$AP$39="",1,0)</f>
        <v>0</v>
      </c>
    </row>
    <row r="298" spans="1:1">
      <c r="A298" s="1192">
        <f>IF('Форма 4.10.2 | Т-ТЭ | потр'!$AM$54="",1,0)</f>
        <v>0</v>
      </c>
    </row>
    <row r="299" spans="1:1">
      <c r="A299" s="1192">
        <f>IF('Форма 4.10.2 | Т-ТЭ | потр'!$AO$54="",1,0)</f>
        <v>0</v>
      </c>
    </row>
    <row r="300" spans="1:1">
      <c r="A300" s="1192">
        <f>IF('Форма 4.10.2 | Т-ТЭ | потр'!$AJ$54="",1,0)</f>
        <v>0</v>
      </c>
    </row>
    <row r="301" spans="1:1">
      <c r="A301" s="1192">
        <f>IF('Форма 4.10.2 | Т-ТЭ | потр'!$AN$54="",1,0)</f>
        <v>0</v>
      </c>
    </row>
    <row r="302" spans="1:1">
      <c r="A302" s="1192">
        <f>IF('Форма 4.10.2 | Т-ТЭ | потр'!$AP$54="",1,0)</f>
        <v>0</v>
      </c>
    </row>
    <row r="303" spans="1:1">
      <c r="A303" s="1192">
        <f>IF('Форма 4.10.2 | Т-ТЭ | потр'!$AM$84="",1,0)</f>
        <v>0</v>
      </c>
    </row>
    <row r="304" spans="1:1">
      <c r="A304" s="1192">
        <f>IF('Форма 4.10.2 | Т-ТЭ | потр'!$AO$84="",1,0)</f>
        <v>0</v>
      </c>
    </row>
    <row r="305" spans="1:1">
      <c r="A305" s="1192">
        <f>IF('Форма 4.10.2 | Т-ТЭ | потр'!$AJ$84="",1,0)</f>
        <v>0</v>
      </c>
    </row>
    <row r="306" spans="1:1">
      <c r="A306" s="1192">
        <f>IF('Форма 4.10.2 | Т-ТЭ | потр'!$AN$84="",1,0)</f>
        <v>0</v>
      </c>
    </row>
    <row r="307" spans="1:1">
      <c r="A307" s="1192">
        <f>IF('Форма 4.10.2 | Т-ТЭ | потр'!$AP$84="",1,0)</f>
        <v>0</v>
      </c>
    </row>
    <row r="308" spans="1:1">
      <c r="A308" s="1192">
        <f>IF('Форма 4.10.2 | Т-ТЭ | потр'!$AT$69="",1,0)</f>
        <v>0</v>
      </c>
    </row>
    <row r="309" spans="1:1">
      <c r="A309" s="1192">
        <f>IF('Форма 4.10.2 | Т-ТЭ | потр'!$AV$69="",1,0)</f>
        <v>0</v>
      </c>
    </row>
    <row r="310" spans="1:1">
      <c r="A310" s="1192">
        <f>IF('Форма 4.10.2 | Т-ТЭ | потр'!$AQ$69="",1,0)</f>
        <v>0</v>
      </c>
    </row>
    <row r="311" spans="1:1">
      <c r="A311" s="1192">
        <f>IF('Форма 4.10.2 | Т-ТЭ | потр'!$AU$69="",1,0)</f>
        <v>0</v>
      </c>
    </row>
    <row r="312" spans="1:1">
      <c r="A312" s="1192">
        <f>IF('Форма 4.10.2 | Т-ТЭ | потр'!$AW$69="",1,0)</f>
        <v>0</v>
      </c>
    </row>
    <row r="313" spans="1:1">
      <c r="A313" s="1192">
        <f>IF('Форма 4.10.2 | Т-ТЭ | потр'!$AT$24="",1,0)</f>
        <v>0</v>
      </c>
    </row>
    <row r="314" spans="1:1">
      <c r="A314" s="1192">
        <f>IF('Форма 4.10.2 | Т-ТЭ | потр'!$AV$24="",1,0)</f>
        <v>0</v>
      </c>
    </row>
    <row r="315" spans="1:1">
      <c r="A315" s="1192">
        <f>IF('Форма 4.10.2 | Т-ТЭ | потр'!$AQ$24="",1,0)</f>
        <v>0</v>
      </c>
    </row>
    <row r="316" spans="1:1">
      <c r="A316" s="1192">
        <f>IF('Форма 4.10.2 | Т-ТЭ | потр'!$AU$24="",1,0)</f>
        <v>0</v>
      </c>
    </row>
    <row r="317" spans="1:1">
      <c r="A317" s="1192">
        <f>IF('Форма 4.10.2 | Т-ТЭ | потр'!$AW$24="",1,0)</f>
        <v>0</v>
      </c>
    </row>
    <row r="318" spans="1:1">
      <c r="A318" s="1192">
        <f>IF('Форма 4.10.2 | Т-ТЭ | потр'!$AT$39="",1,0)</f>
        <v>0</v>
      </c>
    </row>
    <row r="319" spans="1:1">
      <c r="A319" s="1192">
        <f>IF('Форма 4.10.2 | Т-ТЭ | потр'!$AV$39="",1,0)</f>
        <v>0</v>
      </c>
    </row>
    <row r="320" spans="1:1">
      <c r="A320" s="1192">
        <f>IF('Форма 4.10.2 | Т-ТЭ | потр'!$AQ$39="",1,0)</f>
        <v>0</v>
      </c>
    </row>
    <row r="321" spans="1:1">
      <c r="A321" s="1192">
        <f>IF('Форма 4.10.2 | Т-ТЭ | потр'!$AU$39="",1,0)</f>
        <v>0</v>
      </c>
    </row>
    <row r="322" spans="1:1">
      <c r="A322" s="1192">
        <f>IF('Форма 4.10.2 | Т-ТЭ | потр'!$AW$39="",1,0)</f>
        <v>0</v>
      </c>
    </row>
    <row r="323" spans="1:1">
      <c r="A323" s="1192">
        <f>IF('Форма 4.10.2 | Т-ТЭ | потр'!$AT$54="",1,0)</f>
        <v>0</v>
      </c>
    </row>
    <row r="324" spans="1:1">
      <c r="A324" s="1192">
        <f>IF('Форма 4.10.2 | Т-ТЭ | потр'!$AV$54="",1,0)</f>
        <v>0</v>
      </c>
    </row>
    <row r="325" spans="1:1">
      <c r="A325" s="1192">
        <f>IF('Форма 4.10.2 | Т-ТЭ | потр'!$AQ$54="",1,0)</f>
        <v>0</v>
      </c>
    </row>
    <row r="326" spans="1:1">
      <c r="A326" s="1192">
        <f>IF('Форма 4.10.2 | Т-ТЭ | потр'!$AU$54="",1,0)</f>
        <v>0</v>
      </c>
    </row>
    <row r="327" spans="1:1">
      <c r="A327" s="1192">
        <f>IF('Форма 4.10.2 | Т-ТЭ | потр'!$AW$54="",1,0)</f>
        <v>0</v>
      </c>
    </row>
    <row r="328" spans="1:1">
      <c r="A328" s="1192">
        <f>IF('Форма 4.10.2 | Т-ТЭ | потр'!$AT$84="",1,0)</f>
        <v>0</v>
      </c>
    </row>
    <row r="329" spans="1:1">
      <c r="A329" s="1192">
        <f>IF('Форма 4.10.2 | Т-ТЭ | потр'!$AV$84="",1,0)</f>
        <v>0</v>
      </c>
    </row>
    <row r="330" spans="1:1">
      <c r="A330" s="1192">
        <f>IF('Форма 4.10.2 | Т-ТЭ | потр'!$AQ$84="",1,0)</f>
        <v>0</v>
      </c>
    </row>
    <row r="331" spans="1:1">
      <c r="A331" s="1192">
        <f>IF('Форма 4.10.2 | Т-ТЭ | потр'!$AU$84="",1,0)</f>
        <v>0</v>
      </c>
    </row>
    <row r="332" spans="1:1">
      <c r="A332" s="1192">
        <f>IF('Форма 4.10.2 | Т-ТЭ | потр'!$AW$84="",1,0)</f>
        <v>0</v>
      </c>
    </row>
    <row r="333" spans="1:1">
      <c r="A333" s="1192">
        <f>IF('Форма 4.10.2 | Т-ТЭ | потр'!$BA$69="",1,0)</f>
        <v>0</v>
      </c>
    </row>
    <row r="334" spans="1:1">
      <c r="A334" s="1192">
        <f>IF('Форма 4.10.2 | Т-ТЭ | потр'!$BC$69="",1,0)</f>
        <v>0</v>
      </c>
    </row>
    <row r="335" spans="1:1">
      <c r="A335" s="1192">
        <f>IF('Форма 4.10.2 | Т-ТЭ | потр'!$AX$69="",1,0)</f>
        <v>0</v>
      </c>
    </row>
    <row r="336" spans="1:1">
      <c r="A336" s="1192">
        <f>IF('Форма 4.10.2 | Т-ТЭ | потр'!$BB$69="",1,0)</f>
        <v>0</v>
      </c>
    </row>
    <row r="337" spans="1:1">
      <c r="A337" s="1192">
        <f>IF('Форма 4.10.2 | Т-ТЭ | потр'!$BD$69="",1,0)</f>
        <v>0</v>
      </c>
    </row>
    <row r="338" spans="1:1">
      <c r="A338" s="1192">
        <f>IF('Форма 4.10.2 | Т-ТЭ | потр'!$BA$24="",1,0)</f>
        <v>0</v>
      </c>
    </row>
    <row r="339" spans="1:1">
      <c r="A339" s="1192">
        <f>IF('Форма 4.10.2 | Т-ТЭ | потр'!$BC$24="",1,0)</f>
        <v>0</v>
      </c>
    </row>
    <row r="340" spans="1:1">
      <c r="A340" s="1192">
        <f>IF('Форма 4.10.2 | Т-ТЭ | потр'!$AX$24="",1,0)</f>
        <v>0</v>
      </c>
    </row>
    <row r="341" spans="1:1">
      <c r="A341" s="1192">
        <f>IF('Форма 4.10.2 | Т-ТЭ | потр'!$BB$24="",1,0)</f>
        <v>0</v>
      </c>
    </row>
    <row r="342" spans="1:1">
      <c r="A342" s="1192">
        <f>IF('Форма 4.10.2 | Т-ТЭ | потр'!$BD$24="",1,0)</f>
        <v>0</v>
      </c>
    </row>
    <row r="343" spans="1:1">
      <c r="A343" s="1192">
        <f>IF('Форма 4.10.2 | Т-ТЭ | потр'!$BA$39="",1,0)</f>
        <v>0</v>
      </c>
    </row>
    <row r="344" spans="1:1">
      <c r="A344" s="1192">
        <f>IF('Форма 4.10.2 | Т-ТЭ | потр'!$BC$39="",1,0)</f>
        <v>0</v>
      </c>
    </row>
    <row r="345" spans="1:1">
      <c r="A345" s="1192">
        <f>IF('Форма 4.10.2 | Т-ТЭ | потр'!$AX$39="",1,0)</f>
        <v>0</v>
      </c>
    </row>
    <row r="346" spans="1:1">
      <c r="A346" s="1192">
        <f>IF('Форма 4.10.2 | Т-ТЭ | потр'!$BB$39="",1,0)</f>
        <v>0</v>
      </c>
    </row>
    <row r="347" spans="1:1">
      <c r="A347" s="1192">
        <f>IF('Форма 4.10.2 | Т-ТЭ | потр'!$BD$39="",1,0)</f>
        <v>0</v>
      </c>
    </row>
    <row r="348" spans="1:1">
      <c r="A348" s="1192">
        <f>IF('Форма 4.10.2 | Т-ТЭ | потр'!$BA$54="",1,0)</f>
        <v>0</v>
      </c>
    </row>
    <row r="349" spans="1:1">
      <c r="A349" s="1192">
        <f>IF('Форма 4.10.2 | Т-ТЭ | потр'!$BC$54="",1,0)</f>
        <v>0</v>
      </c>
    </row>
    <row r="350" spans="1:1">
      <c r="A350" s="1192">
        <f>IF('Форма 4.10.2 | Т-ТЭ | потр'!$AX$54="",1,0)</f>
        <v>0</v>
      </c>
    </row>
    <row r="351" spans="1:1">
      <c r="A351" s="1192">
        <f>IF('Форма 4.10.2 | Т-ТЭ | потр'!$BB$54="",1,0)</f>
        <v>0</v>
      </c>
    </row>
    <row r="352" spans="1:1">
      <c r="A352" s="1192">
        <f>IF('Форма 4.10.2 | Т-ТЭ | потр'!$BD$54="",1,0)</f>
        <v>0</v>
      </c>
    </row>
    <row r="353" spans="1:1">
      <c r="A353" s="1192">
        <f>IF('Форма 4.10.2 | Т-ТЭ | потр'!$BA$84="",1,0)</f>
        <v>0</v>
      </c>
    </row>
    <row r="354" spans="1:1">
      <c r="A354" s="1192">
        <f>IF('Форма 4.10.2 | Т-ТЭ | потр'!$BC$84="",1,0)</f>
        <v>0</v>
      </c>
    </row>
    <row r="355" spans="1:1">
      <c r="A355" s="1192">
        <f>IF('Форма 4.10.2 | Т-ТЭ | потр'!$AX$84="",1,0)</f>
        <v>0</v>
      </c>
    </row>
    <row r="356" spans="1:1">
      <c r="A356" s="1192">
        <f>IF('Форма 4.10.2 | Т-ТЭ | потр'!$BB$84="",1,0)</f>
        <v>0</v>
      </c>
    </row>
    <row r="357" spans="1:1">
      <c r="A357" s="1192">
        <f>IF('Форма 4.10.2 | Т-ТЭ | потр'!$BD$84="",1,0)</f>
        <v>0</v>
      </c>
    </row>
    <row r="358" spans="1:1">
      <c r="A358" s="1192">
        <f>IF('Форма 4.10.2 | Т-ТЭ | потр'!$O$57="",1,0)</f>
        <v>0</v>
      </c>
    </row>
    <row r="359" spans="1:1">
      <c r="A359" s="1192">
        <f>IF('Форма 4.10.2 | Т-ТЭ | потр'!$M$58="",1,0)</f>
        <v>0</v>
      </c>
    </row>
    <row r="360" spans="1:1">
      <c r="A360" s="1192">
        <f>IF('Форма 4.10.2 | Т-ТЭ | потр'!$O$58="",1,0)</f>
        <v>0</v>
      </c>
    </row>
    <row r="361" spans="1:1">
      <c r="A361" s="1192">
        <f>IF('Форма 4.10.2 | Т-ТЭ | потр'!$R$58="",1,0)</f>
        <v>0</v>
      </c>
    </row>
    <row r="362" spans="1:1">
      <c r="A362" s="1192">
        <f>IF('Форма 4.10.2 | Т-ТЭ | потр'!$T$58="",1,0)</f>
        <v>0</v>
      </c>
    </row>
    <row r="363" spans="1:1">
      <c r="A363" s="1192">
        <f>IF('Форма 4.10.2 | Т-ТЭ | потр'!$V$58="",1,0)</f>
        <v>0</v>
      </c>
    </row>
    <row r="364" spans="1:1">
      <c r="A364" s="1192">
        <f>IF('Форма 4.10.2 | Т-ТЭ | потр'!$Y$58="",1,0)</f>
        <v>0</v>
      </c>
    </row>
    <row r="365" spans="1:1">
      <c r="A365" s="1192">
        <f>IF('Форма 4.10.2 | Т-ТЭ | потр'!$AA$58="",1,0)</f>
        <v>0</v>
      </c>
    </row>
    <row r="366" spans="1:1">
      <c r="A366" s="1192">
        <f>IF('Форма 4.10.2 | Т-ТЭ | потр'!$AC$58="",1,0)</f>
        <v>0</v>
      </c>
    </row>
    <row r="367" spans="1:1">
      <c r="A367" s="1192">
        <f>IF('Форма 4.10.2 | Т-ТЭ | потр'!$AF$58="",1,0)</f>
        <v>0</v>
      </c>
    </row>
    <row r="368" spans="1:1">
      <c r="A368" s="1192">
        <f>IF('Форма 4.10.2 | Т-ТЭ | потр'!$AH$58="",1,0)</f>
        <v>0</v>
      </c>
    </row>
    <row r="369" spans="1:1">
      <c r="A369" s="1192">
        <f>IF('Форма 4.10.2 | Т-ТЭ | потр'!$AJ$58="",1,0)</f>
        <v>0</v>
      </c>
    </row>
    <row r="370" spans="1:1">
      <c r="A370" s="1192">
        <f>IF('Форма 4.10.2 | Т-ТЭ | потр'!$AM$58="",1,0)</f>
        <v>0</v>
      </c>
    </row>
    <row r="371" spans="1:1">
      <c r="A371" s="1192">
        <f>IF('Форма 4.10.2 | Т-ТЭ | потр'!$AO$58="",1,0)</f>
        <v>0</v>
      </c>
    </row>
    <row r="372" spans="1:1">
      <c r="A372" s="1192">
        <f>IF('Форма 4.10.2 | Т-ТЭ | потр'!$AQ$58="",1,0)</f>
        <v>0</v>
      </c>
    </row>
    <row r="373" spans="1:1">
      <c r="A373" s="1192">
        <f>IF('Форма 4.10.2 | Т-ТЭ | потр'!$AT$58="",1,0)</f>
        <v>0</v>
      </c>
    </row>
    <row r="374" spans="1:1">
      <c r="A374" s="1192">
        <f>IF('Форма 4.10.2 | Т-ТЭ | потр'!$AV$58="",1,0)</f>
        <v>0</v>
      </c>
    </row>
    <row r="375" spans="1:1">
      <c r="A375" s="1192">
        <f>IF('Форма 4.10.2 | Т-ТЭ | потр'!$AX$58="",1,0)</f>
        <v>0</v>
      </c>
    </row>
    <row r="376" spans="1:1">
      <c r="A376" s="1192">
        <f>IF('Форма 4.10.2 | Т-ТЭ | потр'!$BA$58="",1,0)</f>
        <v>0</v>
      </c>
    </row>
    <row r="377" spans="1:1">
      <c r="A377" s="1192">
        <f>IF('Форма 4.10.2 | Т-ТЭ | потр'!$BC$58="",1,0)</f>
        <v>0</v>
      </c>
    </row>
    <row r="378" spans="1:1">
      <c r="A378" s="1192">
        <f>IF('Форма 4.10.2 | Т-ТЭ | потр'!$S$58="",1,0)</f>
        <v>0</v>
      </c>
    </row>
    <row r="379" spans="1:1">
      <c r="A379" s="1192">
        <f>IF('Форма 4.10.2 | Т-ТЭ | потр'!$U$58="",1,0)</f>
        <v>0</v>
      </c>
    </row>
    <row r="380" spans="1:1">
      <c r="A380" s="1192">
        <f>IF('Форма 4.10.2 | Т-ТЭ | потр'!$Z$58="",1,0)</f>
        <v>0</v>
      </c>
    </row>
    <row r="381" spans="1:1">
      <c r="A381" s="1192">
        <f>IF('Форма 4.10.2 | Т-ТЭ | потр'!$AB$58="",1,0)</f>
        <v>0</v>
      </c>
    </row>
    <row r="382" spans="1:1">
      <c r="A382" s="1192">
        <f>IF('Форма 4.10.2 | Т-ТЭ | потр'!$AG$58="",1,0)</f>
        <v>0</v>
      </c>
    </row>
    <row r="383" spans="1:1">
      <c r="A383" s="1192">
        <f>IF('Форма 4.10.2 | Т-ТЭ | потр'!$AI$58="",1,0)</f>
        <v>0</v>
      </c>
    </row>
    <row r="384" spans="1:1">
      <c r="A384" s="1192">
        <f>IF('Форма 4.10.2 | Т-ТЭ | потр'!$AN$58="",1,0)</f>
        <v>0</v>
      </c>
    </row>
    <row r="385" spans="1:1">
      <c r="A385" s="1192">
        <f>IF('Форма 4.10.2 | Т-ТЭ | потр'!$AP$58="",1,0)</f>
        <v>0</v>
      </c>
    </row>
    <row r="386" spans="1:1">
      <c r="A386" s="1192">
        <f>IF('Форма 4.10.2 | Т-ТЭ | потр'!$AU$58="",1,0)</f>
        <v>0</v>
      </c>
    </row>
    <row r="387" spans="1:1">
      <c r="A387" s="1192">
        <f>IF('Форма 4.10.2 | Т-ТЭ | потр'!$AW$58="",1,0)</f>
        <v>0</v>
      </c>
    </row>
    <row r="388" spans="1:1">
      <c r="A388" s="1192">
        <f>IF('Форма 4.10.2 | Т-ТЭ | потр'!$BB$58="",1,0)</f>
        <v>0</v>
      </c>
    </row>
    <row r="389" spans="1:1">
      <c r="A389" s="1192">
        <f>IF('Форма 4.10.2 | Т-ТЭ | потр'!$BD$58="",1,0)</f>
        <v>0</v>
      </c>
    </row>
    <row r="390" spans="1:1">
      <c r="A390" s="1192">
        <f>IF('Форма 4.10.1'!$H$49="",1,0)</f>
        <v>0</v>
      </c>
    </row>
    <row r="391" spans="1:1">
      <c r="A391" s="1192">
        <f>IF('Форма 4.10.1'!$I$49="",1,0)</f>
        <v>0</v>
      </c>
    </row>
    <row r="392" spans="1:1">
      <c r="A392" s="1192">
        <f>IF('Форма 4.10.1'!$J$49="",1,0)</f>
        <v>0</v>
      </c>
    </row>
    <row r="393" spans="1:1">
      <c r="A393" s="1192">
        <f>IF('Форма 4.10.1'!$H$50="",1,0)</f>
        <v>0</v>
      </c>
    </row>
    <row r="394" spans="1:1">
      <c r="A394" s="1192">
        <f>IF('Форма 4.10.1'!$I$50="",1,0)</f>
        <v>0</v>
      </c>
    </row>
    <row r="395" spans="1:1">
      <c r="A395" s="1192">
        <f>IF('Форма 4.10.1'!$J$50="",1,0)</f>
        <v>0</v>
      </c>
    </row>
    <row r="396" spans="1:1">
      <c r="A396" s="1203">
        <f>IF('Форма 4.10.2 | Т-ТЭ | потр'!$O$42="",1,0)</f>
        <v>0</v>
      </c>
    </row>
    <row r="397" spans="1:1">
      <c r="A397" s="1203">
        <f>IF('Форма 4.10.2 | Т-ТЭ | потр'!$M$43="",1,0)</f>
        <v>0</v>
      </c>
    </row>
    <row r="398" spans="1:1">
      <c r="A398" s="1203">
        <f>IF('Форма 4.10.2 | Т-ТЭ | потр'!$O$43="",1,0)</f>
        <v>0</v>
      </c>
    </row>
    <row r="399" spans="1:1">
      <c r="A399" s="1203">
        <f>IF('Форма 4.10.2 | Т-ТЭ | потр'!$R$43="",1,0)</f>
        <v>0</v>
      </c>
    </row>
    <row r="400" spans="1:1">
      <c r="A400" s="1203">
        <f>IF('Форма 4.10.2 | Т-ТЭ | потр'!$T$43="",1,0)</f>
        <v>0</v>
      </c>
    </row>
    <row r="401" spans="1:1">
      <c r="A401" s="1203">
        <f>IF('Форма 4.10.2 | Т-ТЭ | потр'!$V$43="",1,0)</f>
        <v>0</v>
      </c>
    </row>
    <row r="402" spans="1:1">
      <c r="A402" s="1203">
        <f>IF('Форма 4.10.2 | Т-ТЭ | потр'!$Y$43="",1,0)</f>
        <v>0</v>
      </c>
    </row>
    <row r="403" spans="1:1">
      <c r="A403" s="1203">
        <f>IF('Форма 4.10.2 | Т-ТЭ | потр'!$AA$43="",1,0)</f>
        <v>0</v>
      </c>
    </row>
    <row r="404" spans="1:1">
      <c r="A404" s="1203">
        <f>IF('Форма 4.10.2 | Т-ТЭ | потр'!$AC$43="",1,0)</f>
        <v>0</v>
      </c>
    </row>
    <row r="405" spans="1:1">
      <c r="A405" s="1203">
        <f>IF('Форма 4.10.2 | Т-ТЭ | потр'!$AF$43="",1,0)</f>
        <v>0</v>
      </c>
    </row>
    <row r="406" spans="1:1">
      <c r="A406" s="1203">
        <f>IF('Форма 4.10.2 | Т-ТЭ | потр'!$AH$43="",1,0)</f>
        <v>0</v>
      </c>
    </row>
    <row r="407" spans="1:1">
      <c r="A407" s="1203">
        <f>IF('Форма 4.10.2 | Т-ТЭ | потр'!$AJ$43="",1,0)</f>
        <v>0</v>
      </c>
    </row>
    <row r="408" spans="1:1">
      <c r="A408" s="1203">
        <f>IF('Форма 4.10.2 | Т-ТЭ | потр'!$AM$43="",1,0)</f>
        <v>0</v>
      </c>
    </row>
    <row r="409" spans="1:1">
      <c r="A409" s="1203">
        <f>IF('Форма 4.10.2 | Т-ТЭ | потр'!$AO$43="",1,0)</f>
        <v>0</v>
      </c>
    </row>
    <row r="410" spans="1:1">
      <c r="A410" s="1203">
        <f>IF('Форма 4.10.2 | Т-ТЭ | потр'!$AQ$43="",1,0)</f>
        <v>0</v>
      </c>
    </row>
    <row r="411" spans="1:1">
      <c r="A411" s="1203">
        <f>IF('Форма 4.10.2 | Т-ТЭ | потр'!$AT$43="",1,0)</f>
        <v>0</v>
      </c>
    </row>
    <row r="412" spans="1:1">
      <c r="A412" s="1203">
        <f>IF('Форма 4.10.2 | Т-ТЭ | потр'!$AV$43="",1,0)</f>
        <v>0</v>
      </c>
    </row>
    <row r="413" spans="1:1">
      <c r="A413" s="1203">
        <f>IF('Форма 4.10.2 | Т-ТЭ | потр'!$AX$43="",1,0)</f>
        <v>0</v>
      </c>
    </row>
    <row r="414" spans="1:1">
      <c r="A414" s="1203">
        <f>IF('Форма 4.10.2 | Т-ТЭ | потр'!$BA$43="",1,0)</f>
        <v>0</v>
      </c>
    </row>
    <row r="415" spans="1:1">
      <c r="A415" s="1203">
        <f>IF('Форма 4.10.2 | Т-ТЭ | потр'!$BC$43="",1,0)</f>
        <v>0</v>
      </c>
    </row>
    <row r="416" spans="1:1">
      <c r="A416" s="1203">
        <f>IF('Форма 4.10.2 | Т-ТЭ | потр'!$S$43="",1,0)</f>
        <v>0</v>
      </c>
    </row>
    <row r="417" spans="1:1">
      <c r="A417" s="1203">
        <f>IF('Форма 4.10.2 | Т-ТЭ | потр'!$U$43="",1,0)</f>
        <v>0</v>
      </c>
    </row>
    <row r="418" spans="1:1">
      <c r="A418" s="1203">
        <f>IF('Форма 4.10.2 | Т-ТЭ | потр'!$Z$43="",1,0)</f>
        <v>0</v>
      </c>
    </row>
    <row r="419" spans="1:1">
      <c r="A419" s="1203">
        <f>IF('Форма 4.10.2 | Т-ТЭ | потр'!$AB$43="",1,0)</f>
        <v>0</v>
      </c>
    </row>
    <row r="420" spans="1:1">
      <c r="A420" s="1203">
        <f>IF('Форма 4.10.2 | Т-ТЭ | потр'!$AG$43="",1,0)</f>
        <v>0</v>
      </c>
    </row>
    <row r="421" spans="1:1">
      <c r="A421" s="1203">
        <f>IF('Форма 4.10.2 | Т-ТЭ | потр'!$AI$43="",1,0)</f>
        <v>0</v>
      </c>
    </row>
    <row r="422" spans="1:1">
      <c r="A422" s="1203">
        <f>IF('Форма 4.10.2 | Т-ТЭ | потр'!$AN$43="",1,0)</f>
        <v>0</v>
      </c>
    </row>
    <row r="423" spans="1:1">
      <c r="A423" s="1203">
        <f>IF('Форма 4.10.2 | Т-ТЭ | потр'!$AP$43="",1,0)</f>
        <v>0</v>
      </c>
    </row>
    <row r="424" spans="1:1">
      <c r="A424" s="1203">
        <f>IF('Форма 4.10.2 | Т-ТЭ | потр'!$AU$43="",1,0)</f>
        <v>0</v>
      </c>
    </row>
    <row r="425" spans="1:1">
      <c r="A425" s="1203">
        <f>IF('Форма 4.10.2 | Т-ТЭ | потр'!$AW$43="",1,0)</f>
        <v>0</v>
      </c>
    </row>
    <row r="426" spans="1:1">
      <c r="A426" s="1203">
        <f>IF('Форма 4.10.2 | Т-ТЭ | потр'!$BB$43="",1,0)</f>
        <v>0</v>
      </c>
    </row>
    <row r="427" spans="1:1">
      <c r="A427" s="1203">
        <f>IF('Форма 4.10.2 | Т-ТЭ | потр'!$BD$43="",1,0)</f>
        <v>0</v>
      </c>
    </row>
    <row r="428" spans="1:1">
      <c r="A428" s="1203">
        <f>IF('Форма 4.10.1'!$H$45="",1,0)</f>
        <v>0</v>
      </c>
    </row>
    <row r="429" spans="1:1">
      <c r="A429" s="1203">
        <f>IF('Форма 4.10.1'!$I$45="",1,0)</f>
        <v>0</v>
      </c>
    </row>
    <row r="430" spans="1:1">
      <c r="A430" s="1203">
        <f>IF('Форма 4.10.1'!$J$45="",1,0)</f>
        <v>0</v>
      </c>
    </row>
    <row r="431" spans="1:1">
      <c r="A431" s="1203">
        <f>IF('Форма 4.10.1'!$H$46="",1,0)</f>
        <v>0</v>
      </c>
    </row>
    <row r="432" spans="1:1">
      <c r="A432" s="1203">
        <f>IF('Форма 4.10.1'!$I$46="",1,0)</f>
        <v>0</v>
      </c>
    </row>
    <row r="433" spans="1:1">
      <c r="A433" s="1203">
        <f>IF('Форма 4.10.1'!$J$46="",1,0)</f>
        <v>0</v>
      </c>
    </row>
    <row r="434" spans="1:1">
      <c r="A434" s="1203">
        <f>IF('Форма 4.10.1'!$H$53="",1,0)</f>
        <v>0</v>
      </c>
    </row>
    <row r="435" spans="1:1">
      <c r="A435" s="1203">
        <f>IF('Форма 4.10.1'!$I$53="",1,0)</f>
        <v>0</v>
      </c>
    </row>
    <row r="436" spans="1:1">
      <c r="A436" s="1203">
        <f>IF('Форма 4.10.1'!$J$53="",1,0)</f>
        <v>0</v>
      </c>
    </row>
    <row r="437" spans="1:1">
      <c r="A437" s="1203">
        <f>IF('Форма 4.10.1'!$H$54="",1,0)</f>
        <v>0</v>
      </c>
    </row>
    <row r="438" spans="1:1">
      <c r="A438" s="1203">
        <f>IF('Форма 4.10.1'!$I$54="",1,0)</f>
        <v>0</v>
      </c>
    </row>
    <row r="439" spans="1:1">
      <c r="A439" s="1203">
        <f>IF('Форма 4.10.1'!$J$54="",1,0)</f>
        <v>0</v>
      </c>
    </row>
    <row r="440" spans="1:1">
      <c r="A440" s="1203">
        <f>IF('Форма 4.10.2 | Т-ТЭ | потр'!$O$72="",1,0)</f>
        <v>0</v>
      </c>
    </row>
    <row r="441" spans="1:1">
      <c r="A441" s="1203">
        <f>IF('Форма 4.10.2 | Т-ТЭ | потр'!$M$73="",1,0)</f>
        <v>0</v>
      </c>
    </row>
    <row r="442" spans="1:1">
      <c r="A442" s="1203">
        <f>IF('Форма 4.10.2 | Т-ТЭ | потр'!$O$73="",1,0)</f>
        <v>0</v>
      </c>
    </row>
    <row r="443" spans="1:1">
      <c r="A443" s="1203">
        <f>IF('Форма 4.10.2 | Т-ТЭ | потр'!$R$73="",1,0)</f>
        <v>0</v>
      </c>
    </row>
    <row r="444" spans="1:1">
      <c r="A444" s="1203">
        <f>IF('Форма 4.10.2 | Т-ТЭ | потр'!$T$73="",1,0)</f>
        <v>0</v>
      </c>
    </row>
    <row r="445" spans="1:1">
      <c r="A445" s="1203">
        <f>IF('Форма 4.10.2 | Т-ТЭ | потр'!$V$73="",1,0)</f>
        <v>0</v>
      </c>
    </row>
    <row r="446" spans="1:1">
      <c r="A446" s="1203">
        <f>IF('Форма 4.10.2 | Т-ТЭ | потр'!$Y$73="",1,0)</f>
        <v>0</v>
      </c>
    </row>
    <row r="447" spans="1:1">
      <c r="A447" s="1203">
        <f>IF('Форма 4.10.2 | Т-ТЭ | потр'!$AA$73="",1,0)</f>
        <v>0</v>
      </c>
    </row>
    <row r="448" spans="1:1">
      <c r="A448" s="1203">
        <f>IF('Форма 4.10.2 | Т-ТЭ | потр'!$AC$73="",1,0)</f>
        <v>0</v>
      </c>
    </row>
    <row r="449" spans="1:1">
      <c r="A449" s="1203">
        <f>IF('Форма 4.10.2 | Т-ТЭ | потр'!$AF$73="",1,0)</f>
        <v>0</v>
      </c>
    </row>
    <row r="450" spans="1:1">
      <c r="A450" s="1203">
        <f>IF('Форма 4.10.2 | Т-ТЭ | потр'!$AH$73="",1,0)</f>
        <v>0</v>
      </c>
    </row>
    <row r="451" spans="1:1">
      <c r="A451" s="1203">
        <f>IF('Форма 4.10.2 | Т-ТЭ | потр'!$AJ$73="",1,0)</f>
        <v>0</v>
      </c>
    </row>
    <row r="452" spans="1:1">
      <c r="A452" s="1203">
        <f>IF('Форма 4.10.2 | Т-ТЭ | потр'!$AM$73="",1,0)</f>
        <v>0</v>
      </c>
    </row>
    <row r="453" spans="1:1">
      <c r="A453" s="1203">
        <f>IF('Форма 4.10.2 | Т-ТЭ | потр'!$AO$73="",1,0)</f>
        <v>0</v>
      </c>
    </row>
    <row r="454" spans="1:1">
      <c r="A454" s="1203">
        <f>IF('Форма 4.10.2 | Т-ТЭ | потр'!$AQ$73="",1,0)</f>
        <v>0</v>
      </c>
    </row>
    <row r="455" spans="1:1">
      <c r="A455" s="1203">
        <f>IF('Форма 4.10.2 | Т-ТЭ | потр'!$AT$73="",1,0)</f>
        <v>0</v>
      </c>
    </row>
    <row r="456" spans="1:1">
      <c r="A456" s="1203">
        <f>IF('Форма 4.10.2 | Т-ТЭ | потр'!$AV$73="",1,0)</f>
        <v>0</v>
      </c>
    </row>
    <row r="457" spans="1:1">
      <c r="A457" s="1203">
        <f>IF('Форма 4.10.2 | Т-ТЭ | потр'!$AX$73="",1,0)</f>
        <v>0</v>
      </c>
    </row>
    <row r="458" spans="1:1">
      <c r="A458" s="1203">
        <f>IF('Форма 4.10.2 | Т-ТЭ | потр'!$BA$73="",1,0)</f>
        <v>0</v>
      </c>
    </row>
    <row r="459" spans="1:1">
      <c r="A459" s="1203">
        <f>IF('Форма 4.10.2 | Т-ТЭ | потр'!$BC$73="",1,0)</f>
        <v>0</v>
      </c>
    </row>
    <row r="460" spans="1:1">
      <c r="A460" s="1203">
        <f>IF('Форма 4.10.2 | Т-ТЭ | потр'!$S$73="",1,0)</f>
        <v>0</v>
      </c>
    </row>
    <row r="461" spans="1:1">
      <c r="A461" s="1203">
        <f>IF('Форма 4.10.2 | Т-ТЭ | потр'!$U$73="",1,0)</f>
        <v>0</v>
      </c>
    </row>
    <row r="462" spans="1:1">
      <c r="A462" s="1203">
        <f>IF('Форма 4.10.2 | Т-ТЭ | потр'!$Z$73="",1,0)</f>
        <v>0</v>
      </c>
    </row>
    <row r="463" spans="1:1">
      <c r="A463" s="1203">
        <f>IF('Форма 4.10.2 | Т-ТЭ | потр'!$AB$73="",1,0)</f>
        <v>0</v>
      </c>
    </row>
    <row r="464" spans="1:1">
      <c r="A464" s="1203">
        <f>IF('Форма 4.10.2 | Т-ТЭ | потр'!$AG$73="",1,0)</f>
        <v>0</v>
      </c>
    </row>
    <row r="465" spans="1:1">
      <c r="A465" s="1203">
        <f>IF('Форма 4.10.2 | Т-ТЭ | потр'!$AI$73="",1,0)</f>
        <v>0</v>
      </c>
    </row>
    <row r="466" spans="1:1">
      <c r="A466" s="1203">
        <f>IF('Форма 4.10.2 | Т-ТЭ | потр'!$AN$73="",1,0)</f>
        <v>0</v>
      </c>
    </row>
    <row r="467" spans="1:1">
      <c r="A467" s="1203">
        <f>IF('Форма 4.10.2 | Т-ТЭ | потр'!$AP$73="",1,0)</f>
        <v>0</v>
      </c>
    </row>
    <row r="468" spans="1:1">
      <c r="A468" s="1203">
        <f>IF('Форма 4.10.2 | Т-ТЭ | потр'!$AU$73="",1,0)</f>
        <v>0</v>
      </c>
    </row>
    <row r="469" spans="1:1">
      <c r="A469" s="1203">
        <f>IF('Форма 4.10.2 | Т-ТЭ | потр'!$AW$73="",1,0)</f>
        <v>0</v>
      </c>
    </row>
    <row r="470" spans="1:1">
      <c r="A470" s="1203">
        <f>IF('Форма 4.10.2 | Т-ТЭ | потр'!$BB$73="",1,0)</f>
        <v>0</v>
      </c>
    </row>
    <row r="471" spans="1:1">
      <c r="A471" s="1203">
        <f>IF('Форма 4.10.2 | Т-ТЭ | потр'!$BD$73="",1,0)</f>
        <v>0</v>
      </c>
    </row>
    <row r="472" spans="1:1">
      <c r="A472" s="1203">
        <f>IF('Форма 4.10.2 | Т-ТЭ | потр'!$O$87="",1,0)</f>
        <v>0</v>
      </c>
    </row>
    <row r="473" spans="1:1">
      <c r="A473" s="1203">
        <f>IF('Форма 4.10.2 | Т-ТЭ | потр'!$M$88="",1,0)</f>
        <v>0</v>
      </c>
    </row>
    <row r="474" spans="1:1">
      <c r="A474" s="1203">
        <f>IF('Форма 4.10.2 | Т-ТЭ | потр'!$O$88="",1,0)</f>
        <v>0</v>
      </c>
    </row>
    <row r="475" spans="1:1">
      <c r="A475" s="1203">
        <f>IF('Форма 4.10.2 | Т-ТЭ | потр'!$R$88="",1,0)</f>
        <v>0</v>
      </c>
    </row>
    <row r="476" spans="1:1">
      <c r="A476" s="1203">
        <f>IF('Форма 4.10.2 | Т-ТЭ | потр'!$T$88="",1,0)</f>
        <v>0</v>
      </c>
    </row>
    <row r="477" spans="1:1">
      <c r="A477" s="1203">
        <f>IF('Форма 4.10.2 | Т-ТЭ | потр'!$V$88="",1,0)</f>
        <v>0</v>
      </c>
    </row>
    <row r="478" spans="1:1">
      <c r="A478" s="1203">
        <f>IF('Форма 4.10.2 | Т-ТЭ | потр'!$Y$88="",1,0)</f>
        <v>0</v>
      </c>
    </row>
    <row r="479" spans="1:1">
      <c r="A479" s="1203">
        <f>IF('Форма 4.10.2 | Т-ТЭ | потр'!$AA$88="",1,0)</f>
        <v>0</v>
      </c>
    </row>
    <row r="480" spans="1:1">
      <c r="A480" s="1203">
        <f>IF('Форма 4.10.2 | Т-ТЭ | потр'!$AC$88="",1,0)</f>
        <v>0</v>
      </c>
    </row>
    <row r="481" spans="1:1">
      <c r="A481" s="1203">
        <f>IF('Форма 4.10.2 | Т-ТЭ | потр'!$AF$88="",1,0)</f>
        <v>0</v>
      </c>
    </row>
    <row r="482" spans="1:1">
      <c r="A482" s="1203">
        <f>IF('Форма 4.10.2 | Т-ТЭ | потр'!$AH$88="",1,0)</f>
        <v>0</v>
      </c>
    </row>
    <row r="483" spans="1:1">
      <c r="A483" s="1203">
        <f>IF('Форма 4.10.2 | Т-ТЭ | потр'!$AJ$88="",1,0)</f>
        <v>0</v>
      </c>
    </row>
    <row r="484" spans="1:1">
      <c r="A484" s="1203">
        <f>IF('Форма 4.10.2 | Т-ТЭ | потр'!$AM$88="",1,0)</f>
        <v>0</v>
      </c>
    </row>
    <row r="485" spans="1:1">
      <c r="A485" s="1203">
        <f>IF('Форма 4.10.2 | Т-ТЭ | потр'!$AO$88="",1,0)</f>
        <v>0</v>
      </c>
    </row>
    <row r="486" spans="1:1">
      <c r="A486" s="1203">
        <f>IF('Форма 4.10.2 | Т-ТЭ | потр'!$AQ$88="",1,0)</f>
        <v>0</v>
      </c>
    </row>
    <row r="487" spans="1:1">
      <c r="A487" s="1203">
        <f>IF('Форма 4.10.2 | Т-ТЭ | потр'!$AT$88="",1,0)</f>
        <v>0</v>
      </c>
    </row>
    <row r="488" spans="1:1">
      <c r="A488" s="1203">
        <f>IF('Форма 4.10.2 | Т-ТЭ | потр'!$AV$88="",1,0)</f>
        <v>0</v>
      </c>
    </row>
    <row r="489" spans="1:1">
      <c r="A489" s="1203">
        <f>IF('Форма 4.10.2 | Т-ТЭ | потр'!$AX$88="",1,0)</f>
        <v>0</v>
      </c>
    </row>
    <row r="490" spans="1:1">
      <c r="A490" s="1203">
        <f>IF('Форма 4.10.2 | Т-ТЭ | потр'!$BA$88="",1,0)</f>
        <v>0</v>
      </c>
    </row>
    <row r="491" spans="1:1">
      <c r="A491" s="1203">
        <f>IF('Форма 4.10.2 | Т-ТЭ | потр'!$BC$88="",1,0)</f>
        <v>0</v>
      </c>
    </row>
    <row r="492" spans="1:1">
      <c r="A492" s="1203">
        <f>IF('Форма 4.10.2 | Т-ТЭ | потр'!$S$88="",1,0)</f>
        <v>0</v>
      </c>
    </row>
    <row r="493" spans="1:1">
      <c r="A493" s="1203">
        <f>IF('Форма 4.10.2 | Т-ТЭ | потр'!$U$88="",1,0)</f>
        <v>0</v>
      </c>
    </row>
    <row r="494" spans="1:1">
      <c r="A494" s="1203">
        <f>IF('Форма 4.10.2 | Т-ТЭ | потр'!$Z$88="",1,0)</f>
        <v>0</v>
      </c>
    </row>
    <row r="495" spans="1:1">
      <c r="A495" s="1203">
        <f>IF('Форма 4.10.2 | Т-ТЭ | потр'!$AB$88="",1,0)</f>
        <v>0</v>
      </c>
    </row>
    <row r="496" spans="1:1">
      <c r="A496" s="1203">
        <f>IF('Форма 4.10.2 | Т-ТЭ | потр'!$AG$88="",1,0)</f>
        <v>0</v>
      </c>
    </row>
    <row r="497" spans="1:1">
      <c r="A497" s="1203">
        <f>IF('Форма 4.10.2 | Т-ТЭ | потр'!$AI$88="",1,0)</f>
        <v>0</v>
      </c>
    </row>
    <row r="498" spans="1:1">
      <c r="A498" s="1203">
        <f>IF('Форма 4.10.2 | Т-ТЭ | потр'!$AN$88="",1,0)</f>
        <v>0</v>
      </c>
    </row>
    <row r="499" spans="1:1">
      <c r="A499" s="1203">
        <f>IF('Форма 4.10.2 | Т-ТЭ | потр'!$AP$88="",1,0)</f>
        <v>0</v>
      </c>
    </row>
    <row r="500" spans="1:1">
      <c r="A500" s="1203">
        <f>IF('Форма 4.10.2 | Т-ТЭ | потр'!$AU$88="",1,0)</f>
        <v>0</v>
      </c>
    </row>
    <row r="501" spans="1:1">
      <c r="A501" s="1203">
        <f>IF('Форма 4.10.2 | Т-ТЭ | потр'!$AW$88="",1,0)</f>
        <v>0</v>
      </c>
    </row>
    <row r="502" spans="1:1">
      <c r="A502" s="1203">
        <f>IF('Форма 4.10.2 | Т-ТЭ | потр'!$BB$88="",1,0)</f>
        <v>0</v>
      </c>
    </row>
    <row r="503" spans="1:1">
      <c r="A503" s="1203">
        <f>IF('Форма 4.10.2 | Т-ТЭ | потр'!$BD$88="",1,0)</f>
        <v>0</v>
      </c>
    </row>
    <row r="504" spans="1:1">
      <c r="A504" s="1203">
        <f>IF('Форма 4.10.1'!$H$57="",1,0)</f>
        <v>0</v>
      </c>
    </row>
    <row r="505" spans="1:1">
      <c r="A505" s="1203">
        <f>IF('Форма 4.10.1'!$I$57="",1,0)</f>
        <v>0</v>
      </c>
    </row>
    <row r="506" spans="1:1">
      <c r="A506" s="1203">
        <f>IF('Форма 4.10.1'!$J$57="",1,0)</f>
        <v>0</v>
      </c>
    </row>
    <row r="507" spans="1:1">
      <c r="A507" s="1203">
        <f>IF('Форма 4.10.1'!$H$58="",1,0)</f>
        <v>0</v>
      </c>
    </row>
    <row r="508" spans="1:1">
      <c r="A508" s="1203">
        <f>IF('Форма 4.10.1'!$I$58="",1,0)</f>
        <v>0</v>
      </c>
    </row>
    <row r="509" spans="1:1">
      <c r="A509" s="1203">
        <f>IF('Форма 4.10.1'!$J$58="",1,0)</f>
        <v>0</v>
      </c>
    </row>
    <row r="510" spans="1:1">
      <c r="A510" s="1203">
        <f>IF('Форма 4.10.1'!$H$41="",1,0)</f>
        <v>0</v>
      </c>
    </row>
    <row r="511" spans="1:1">
      <c r="A511" s="1203">
        <f>IF('Форма 4.10.1'!$I$41="",1,0)</f>
        <v>0</v>
      </c>
    </row>
    <row r="512" spans="1:1">
      <c r="A512" s="1203">
        <f>IF('Форма 4.10.1'!$J$41="",1,0)</f>
        <v>0</v>
      </c>
    </row>
    <row r="513" spans="1:1">
      <c r="A513" s="1203">
        <f>IF('Форма 4.10.1'!$H$42="",1,0)</f>
        <v>0</v>
      </c>
    </row>
    <row r="514" spans="1:1">
      <c r="A514" s="1203">
        <f>IF('Форма 4.10.1'!$I$42="",1,0)</f>
        <v>0</v>
      </c>
    </row>
    <row r="515" spans="1:1">
      <c r="A515" s="1203">
        <f>IF('Форма 4.10.1'!$J$42="",1,0)</f>
        <v>0</v>
      </c>
    </row>
    <row r="516" spans="1:1">
      <c r="A516" s="1203">
        <f>IF('Форма 4.10.2 | Т-ТЭ | потр'!$O$27="",1,0)</f>
        <v>0</v>
      </c>
    </row>
    <row r="517" spans="1:1">
      <c r="A517" s="1203">
        <f>IF('Форма 4.10.2 | Т-ТЭ | потр'!$M$28="",1,0)</f>
        <v>0</v>
      </c>
    </row>
    <row r="518" spans="1:1">
      <c r="A518" s="1203">
        <f>IF('Форма 4.10.2 | Т-ТЭ | потр'!$O$28="",1,0)</f>
        <v>0</v>
      </c>
    </row>
    <row r="519" spans="1:1">
      <c r="A519" s="1203">
        <f>IF('Форма 4.10.2 | Т-ТЭ | потр'!$R$28="",1,0)</f>
        <v>0</v>
      </c>
    </row>
    <row r="520" spans="1:1">
      <c r="A520" s="1203">
        <f>IF('Форма 4.10.2 | Т-ТЭ | потр'!$T$28="",1,0)</f>
        <v>0</v>
      </c>
    </row>
    <row r="521" spans="1:1">
      <c r="A521" s="1203">
        <f>IF('Форма 4.10.2 | Т-ТЭ | потр'!$V$28="",1,0)</f>
        <v>0</v>
      </c>
    </row>
    <row r="522" spans="1:1">
      <c r="A522" s="1203">
        <f>IF('Форма 4.10.2 | Т-ТЭ | потр'!$Y$28="",1,0)</f>
        <v>0</v>
      </c>
    </row>
    <row r="523" spans="1:1">
      <c r="A523" s="1203">
        <f>IF('Форма 4.10.2 | Т-ТЭ | потр'!$AA$28="",1,0)</f>
        <v>0</v>
      </c>
    </row>
    <row r="524" spans="1:1">
      <c r="A524" s="1203">
        <f>IF('Форма 4.10.2 | Т-ТЭ | потр'!$AC$28="",1,0)</f>
        <v>0</v>
      </c>
    </row>
    <row r="525" spans="1:1">
      <c r="A525" s="1203">
        <f>IF('Форма 4.10.2 | Т-ТЭ | потр'!$AF$28="",1,0)</f>
        <v>0</v>
      </c>
    </row>
    <row r="526" spans="1:1">
      <c r="A526" s="1203">
        <f>IF('Форма 4.10.2 | Т-ТЭ | потр'!$AH$28="",1,0)</f>
        <v>0</v>
      </c>
    </row>
    <row r="527" spans="1:1">
      <c r="A527" s="1203">
        <f>IF('Форма 4.10.2 | Т-ТЭ | потр'!$AJ$28="",1,0)</f>
        <v>0</v>
      </c>
    </row>
    <row r="528" spans="1:1">
      <c r="A528" s="1203">
        <f>IF('Форма 4.10.2 | Т-ТЭ | потр'!$AM$28="",1,0)</f>
        <v>0</v>
      </c>
    </row>
    <row r="529" spans="1:1">
      <c r="A529" s="1203">
        <f>IF('Форма 4.10.2 | Т-ТЭ | потр'!$AO$28="",1,0)</f>
        <v>0</v>
      </c>
    </row>
    <row r="530" spans="1:1">
      <c r="A530" s="1203">
        <f>IF('Форма 4.10.2 | Т-ТЭ | потр'!$AQ$28="",1,0)</f>
        <v>0</v>
      </c>
    </row>
    <row r="531" spans="1:1">
      <c r="A531" s="1203">
        <f>IF('Форма 4.10.2 | Т-ТЭ | потр'!$AT$28="",1,0)</f>
        <v>0</v>
      </c>
    </row>
    <row r="532" spans="1:1">
      <c r="A532" s="1203">
        <f>IF('Форма 4.10.2 | Т-ТЭ | потр'!$AV$28="",1,0)</f>
        <v>0</v>
      </c>
    </row>
    <row r="533" spans="1:1">
      <c r="A533" s="1203">
        <f>IF('Форма 4.10.2 | Т-ТЭ | потр'!$AX$28="",1,0)</f>
        <v>0</v>
      </c>
    </row>
    <row r="534" spans="1:1">
      <c r="A534" s="1203">
        <f>IF('Форма 4.10.2 | Т-ТЭ | потр'!$BA$28="",1,0)</f>
        <v>0</v>
      </c>
    </row>
    <row r="535" spans="1:1">
      <c r="A535" s="1203">
        <f>IF('Форма 4.10.2 | Т-ТЭ | потр'!$BC$28="",1,0)</f>
        <v>0</v>
      </c>
    </row>
    <row r="536" spans="1:1">
      <c r="A536" s="1203">
        <f>IF('Форма 4.10.2 | Т-ТЭ | потр'!$S$28="",1,0)</f>
        <v>0</v>
      </c>
    </row>
    <row r="537" spans="1:1">
      <c r="A537" s="1203">
        <f>IF('Форма 4.10.2 | Т-ТЭ | потр'!$U$28="",1,0)</f>
        <v>0</v>
      </c>
    </row>
    <row r="538" spans="1:1">
      <c r="A538" s="1203">
        <f>IF('Форма 4.10.2 | Т-ТЭ | потр'!$Z$28="",1,0)</f>
        <v>0</v>
      </c>
    </row>
    <row r="539" spans="1:1">
      <c r="A539" s="1203">
        <f>IF('Форма 4.10.2 | Т-ТЭ | потр'!$AB$28="",1,0)</f>
        <v>0</v>
      </c>
    </row>
    <row r="540" spans="1:1">
      <c r="A540" s="1203">
        <f>IF('Форма 4.10.2 | Т-ТЭ | потр'!$AG$28="",1,0)</f>
        <v>0</v>
      </c>
    </row>
    <row r="541" spans="1:1">
      <c r="A541" s="1203">
        <f>IF('Форма 4.10.2 | Т-ТЭ | потр'!$AI$28="",1,0)</f>
        <v>0</v>
      </c>
    </row>
    <row r="542" spans="1:1">
      <c r="A542" s="1203">
        <f>IF('Форма 4.10.2 | Т-ТЭ | потр'!$AN$28="",1,0)</f>
        <v>0</v>
      </c>
    </row>
    <row r="543" spans="1:1">
      <c r="A543" s="1203">
        <f>IF('Форма 4.10.2 | Т-ТЭ | потр'!$AP$28="",1,0)</f>
        <v>0</v>
      </c>
    </row>
    <row r="544" spans="1:1">
      <c r="A544" s="1203">
        <f>IF('Форма 4.10.2 | Т-ТЭ | потр'!$AU$28="",1,0)</f>
        <v>0</v>
      </c>
    </row>
    <row r="545" spans="1:1">
      <c r="A545" s="1203">
        <f>IF('Форма 4.10.2 | Т-ТЭ | потр'!$AW$28="",1,0)</f>
        <v>0</v>
      </c>
    </row>
    <row r="546" spans="1:1">
      <c r="A546" s="1203">
        <f>IF('Форма 4.10.2 | Т-ТЭ | потр'!$BB$28="",1,0)</f>
        <v>0</v>
      </c>
    </row>
    <row r="547" spans="1:1">
      <c r="A547" s="1203">
        <f>IF('Форма 4.10.2 | Т-ТЭ | потр'!$BD$28="",1,0)</f>
        <v>0</v>
      </c>
    </row>
    <row r="548" spans="1:1">
      <c r="A548" s="1203">
        <f>IF('Форма 4.10.1'!$H$83="",1,0)</f>
        <v>0</v>
      </c>
    </row>
    <row r="549" spans="1:1">
      <c r="A549" s="1203">
        <f>IF('Форма 4.10.1'!$I$83="",1,0)</f>
        <v>0</v>
      </c>
    </row>
    <row r="550" spans="1:1">
      <c r="A550" s="1203">
        <f>IF('Форма 4.10.1'!$J$83="",1,0)</f>
        <v>0</v>
      </c>
    </row>
    <row r="551" spans="1:1">
      <c r="A551" s="1203">
        <f>IF('Форма 4.10.1'!$H$84="",1,0)</f>
        <v>0</v>
      </c>
    </row>
    <row r="552" spans="1:1">
      <c r="A552" s="1203">
        <f>IF('Форма 4.10.1'!$I$84="",1,0)</f>
        <v>0</v>
      </c>
    </row>
    <row r="553" spans="1:1">
      <c r="A553" s="1203">
        <f>IF('Форма 4.10.1'!$J$84="",1,0)</f>
        <v>0</v>
      </c>
    </row>
    <row r="554" spans="1:1">
      <c r="A554" s="1203">
        <f>IF('Форма 4.10.1'!$H$87="",1,0)</f>
        <v>0</v>
      </c>
    </row>
    <row r="555" spans="1:1">
      <c r="A555" s="1203">
        <f>IF('Форма 4.10.1'!$I$87="",1,0)</f>
        <v>0</v>
      </c>
    </row>
    <row r="556" spans="1:1">
      <c r="A556" s="1203">
        <f>IF('Форма 4.10.1'!$J$87="",1,0)</f>
        <v>0</v>
      </c>
    </row>
    <row r="557" spans="1:1">
      <c r="A557" s="1203">
        <f>IF('Форма 4.10.1'!$H$88="",1,0)</f>
        <v>0</v>
      </c>
    </row>
    <row r="558" spans="1:1">
      <c r="A558" s="1203">
        <f>IF('Форма 4.10.1'!$I$88="",1,0)</f>
        <v>0</v>
      </c>
    </row>
    <row r="559" spans="1:1">
      <c r="A559" s="1203">
        <f>IF('Форма 4.10.1'!$J$88="",1,0)</f>
        <v>0</v>
      </c>
    </row>
    <row r="560" spans="1:1">
      <c r="A560" s="1203">
        <f>IF('Форма 4.10.1'!$H$91="",1,0)</f>
        <v>0</v>
      </c>
    </row>
    <row r="561" spans="1:1">
      <c r="A561" s="1203">
        <f>IF('Форма 4.10.1'!$I$91="",1,0)</f>
        <v>0</v>
      </c>
    </row>
    <row r="562" spans="1:1">
      <c r="A562" s="1203">
        <f>IF('Форма 4.10.1'!$J$91="",1,0)</f>
        <v>0</v>
      </c>
    </row>
    <row r="563" spans="1:1">
      <c r="A563" s="1203">
        <f>IF('Форма 4.10.1'!$H$92="",1,0)</f>
        <v>0</v>
      </c>
    </row>
    <row r="564" spans="1:1">
      <c r="A564" s="1203">
        <f>IF('Форма 4.10.1'!$I$92="",1,0)</f>
        <v>0</v>
      </c>
    </row>
    <row r="565" spans="1:1">
      <c r="A565" s="1203">
        <f>IF('Форма 4.10.1'!$J$92="",1,0)</f>
        <v>0</v>
      </c>
    </row>
    <row r="566" spans="1:1">
      <c r="A566" s="1203">
        <f>IF('Форма 4.10.1'!$H$95="",1,0)</f>
        <v>0</v>
      </c>
    </row>
    <row r="567" spans="1:1">
      <c r="A567" s="1203">
        <f>IF('Форма 4.10.1'!$I$95="",1,0)</f>
        <v>0</v>
      </c>
    </row>
    <row r="568" spans="1:1">
      <c r="A568" s="1203">
        <f>IF('Форма 4.10.1'!$J$95="",1,0)</f>
        <v>0</v>
      </c>
    </row>
    <row r="569" spans="1:1">
      <c r="A569" s="1203">
        <f>IF('Форма 4.10.1'!$H$96="",1,0)</f>
        <v>0</v>
      </c>
    </row>
    <row r="570" spans="1:1">
      <c r="A570" s="1203">
        <f>IF('Форма 4.10.1'!$I$96="",1,0)</f>
        <v>0</v>
      </c>
    </row>
    <row r="571" spans="1:1">
      <c r="A571" s="1203">
        <f>IF('Форма 4.10.1'!$J$96="",1,0)</f>
        <v>0</v>
      </c>
    </row>
    <row r="572" spans="1:1">
      <c r="A572" s="1203">
        <f>IF('Форма 4.10.1'!$H$99="",1,0)</f>
        <v>0</v>
      </c>
    </row>
    <row r="573" spans="1:1">
      <c r="A573" s="1203">
        <f>IF('Форма 4.10.1'!$I$99="",1,0)</f>
        <v>0</v>
      </c>
    </row>
    <row r="574" spans="1:1">
      <c r="A574" s="1203">
        <f>IF('Форма 4.10.1'!$J$99="",1,0)</f>
        <v>0</v>
      </c>
    </row>
    <row r="575" spans="1:1">
      <c r="A575" s="1203">
        <f>IF('Форма 4.10.1'!$H$100="",1,0)</f>
        <v>0</v>
      </c>
    </row>
    <row r="576" spans="1:1">
      <c r="A576" s="1203">
        <f>IF('Форма 4.10.1'!$I$100="",1,0)</f>
        <v>0</v>
      </c>
    </row>
    <row r="577" spans="1:1">
      <c r="A577" s="1203">
        <f>IF('Форма 4.10.1'!$J$100="",1,0)</f>
        <v>0</v>
      </c>
    </row>
    <row r="578" spans="1:1">
      <c r="A578" s="1203">
        <f>IF('Форма 4.10.1'!$H$104="",1,0)</f>
        <v>0</v>
      </c>
    </row>
    <row r="579" spans="1:1">
      <c r="A579" s="1203">
        <f>IF('Форма 4.10.1'!$I$104="",1,0)</f>
        <v>0</v>
      </c>
    </row>
    <row r="580" spans="1:1">
      <c r="A580" s="1203">
        <f>IF('Форма 4.10.1'!$J$104="",1,0)</f>
        <v>0</v>
      </c>
    </row>
    <row r="581" spans="1:1">
      <c r="A581" s="1203">
        <f>IF('Форма 4.10.1'!$H$105="",1,0)</f>
        <v>0</v>
      </c>
    </row>
    <row r="582" spans="1:1">
      <c r="A582" s="1203">
        <f>IF('Форма 4.10.1'!$I$105="",1,0)</f>
        <v>0</v>
      </c>
    </row>
    <row r="583" spans="1:1">
      <c r="A583" s="1203">
        <f>IF('Форма 4.10.1'!$J$105="",1,0)</f>
        <v>0</v>
      </c>
    </row>
    <row r="584" spans="1:1">
      <c r="A584" s="1203">
        <f>IF('Форма 4.10.1'!$H$108="",1,0)</f>
        <v>0</v>
      </c>
    </row>
    <row r="585" spans="1:1">
      <c r="A585" s="1203">
        <f>IF('Форма 4.10.1'!$I$108="",1,0)</f>
        <v>0</v>
      </c>
    </row>
    <row r="586" spans="1:1">
      <c r="A586" s="1203">
        <f>IF('Форма 4.10.1'!$J$108="",1,0)</f>
        <v>0</v>
      </c>
    </row>
    <row r="587" spans="1:1">
      <c r="A587" s="1203">
        <f>IF('Форма 4.10.1'!$H$109="",1,0)</f>
        <v>0</v>
      </c>
    </row>
    <row r="588" spans="1:1">
      <c r="A588" s="1203">
        <f>IF('Форма 4.10.1'!$I$109="",1,0)</f>
        <v>0</v>
      </c>
    </row>
    <row r="589" spans="1:1">
      <c r="A589" s="1203">
        <f>IF('Форма 4.10.1'!$J$109="",1,0)</f>
        <v>0</v>
      </c>
    </row>
    <row r="590" spans="1:1">
      <c r="A590" s="1203">
        <f>IF('Форма 4.10.1'!$H$112="",1,0)</f>
        <v>0</v>
      </c>
    </row>
    <row r="591" spans="1:1">
      <c r="A591" s="1203">
        <f>IF('Форма 4.10.1'!$I$112="",1,0)</f>
        <v>0</v>
      </c>
    </row>
    <row r="592" spans="1:1">
      <c r="A592" s="1203">
        <f>IF('Форма 4.10.1'!$J$112="",1,0)</f>
        <v>0</v>
      </c>
    </row>
    <row r="593" spans="1:1">
      <c r="A593" s="1203">
        <f>IF('Форма 4.10.1'!$H$113="",1,0)</f>
        <v>0</v>
      </c>
    </row>
    <row r="594" spans="1:1">
      <c r="A594" s="1203">
        <f>IF('Форма 4.10.1'!$I$113="",1,0)</f>
        <v>0</v>
      </c>
    </row>
    <row r="595" spans="1:1">
      <c r="A595" s="1203">
        <f>IF('Форма 4.10.1'!$J$113="",1,0)</f>
        <v>0</v>
      </c>
    </row>
    <row r="596" spans="1:1">
      <c r="A596" s="1203">
        <f>IF('Форма 4.10.1'!$H$116="",1,0)</f>
        <v>0</v>
      </c>
    </row>
    <row r="597" spans="1:1">
      <c r="A597" s="1203">
        <f>IF('Форма 4.10.1'!$I$116="",1,0)</f>
        <v>0</v>
      </c>
    </row>
    <row r="598" spans="1:1">
      <c r="A598" s="1203">
        <f>IF('Форма 4.10.1'!$J$116="",1,0)</f>
        <v>0</v>
      </c>
    </row>
    <row r="599" spans="1:1">
      <c r="A599" s="1203">
        <f>IF('Форма 4.10.1'!$H$117="",1,0)</f>
        <v>0</v>
      </c>
    </row>
    <row r="600" spans="1:1">
      <c r="A600" s="1203">
        <f>IF('Форма 4.10.1'!$I$117="",1,0)</f>
        <v>0</v>
      </c>
    </row>
    <row r="601" spans="1:1">
      <c r="A601" s="1203">
        <f>IF('Форма 4.10.1'!$J$117="",1,0)</f>
        <v>0</v>
      </c>
    </row>
    <row r="602" spans="1:1">
      <c r="A602" s="1203">
        <f>IF('Форма 4.10.1'!$H$120="",1,0)</f>
        <v>0</v>
      </c>
    </row>
    <row r="603" spans="1:1">
      <c r="A603" s="1203">
        <f>IF('Форма 4.10.1'!$I$120="",1,0)</f>
        <v>0</v>
      </c>
    </row>
    <row r="604" spans="1:1">
      <c r="A604" s="1203">
        <f>IF('Форма 4.10.1'!$J$120="",1,0)</f>
        <v>0</v>
      </c>
    </row>
    <row r="605" spans="1:1">
      <c r="A605" s="1203">
        <f>IF('Форма 4.10.1'!$H$121="",1,0)</f>
        <v>0</v>
      </c>
    </row>
    <row r="606" spans="1:1">
      <c r="A606" s="1203">
        <f>IF('Форма 4.10.1'!$I$121="",1,0)</f>
        <v>0</v>
      </c>
    </row>
    <row r="607" spans="1:1">
      <c r="A607" s="1203">
        <f>IF('Форма 4.10.1'!$J$121="",1,0)</f>
        <v>0</v>
      </c>
    </row>
    <row r="608" spans="1:1">
      <c r="A608" s="1203">
        <f>IF('Форма 4.10.1'!$H$62="",1,0)</f>
        <v>0</v>
      </c>
    </row>
    <row r="609" spans="1:1">
      <c r="A609" s="1203">
        <f>IF('Форма 4.10.1'!$I$62="",1,0)</f>
        <v>0</v>
      </c>
    </row>
    <row r="610" spans="1:1">
      <c r="A610" s="1203">
        <f>IF('Форма 4.10.1'!$J$62="",1,0)</f>
        <v>0</v>
      </c>
    </row>
    <row r="611" spans="1:1">
      <c r="A611" s="1203">
        <f>IF('Форма 4.10.1'!$H$63="",1,0)</f>
        <v>0</v>
      </c>
    </row>
    <row r="612" spans="1:1">
      <c r="A612" s="1203">
        <f>IF('Форма 4.10.1'!$I$63="",1,0)</f>
        <v>0</v>
      </c>
    </row>
    <row r="613" spans="1:1">
      <c r="A613" s="1203">
        <f>IF('Форма 4.10.1'!$J$63="",1,0)</f>
        <v>0</v>
      </c>
    </row>
    <row r="614" spans="1:1">
      <c r="A614" s="1203">
        <f>IF('Форма 4.10.1'!$H$66="",1,0)</f>
        <v>0</v>
      </c>
    </row>
    <row r="615" spans="1:1">
      <c r="A615" s="1203">
        <f>IF('Форма 4.10.1'!$I$66="",1,0)</f>
        <v>0</v>
      </c>
    </row>
    <row r="616" spans="1:1">
      <c r="A616" s="1203">
        <f>IF('Форма 4.10.1'!$J$66="",1,0)</f>
        <v>0</v>
      </c>
    </row>
    <row r="617" spans="1:1">
      <c r="A617" s="1203">
        <f>IF('Форма 4.10.1'!$H$67="",1,0)</f>
        <v>0</v>
      </c>
    </row>
    <row r="618" spans="1:1">
      <c r="A618" s="1203">
        <f>IF('Форма 4.10.1'!$I$67="",1,0)</f>
        <v>0</v>
      </c>
    </row>
    <row r="619" spans="1:1">
      <c r="A619" s="1203">
        <f>IF('Форма 4.10.1'!$J$67="",1,0)</f>
        <v>0</v>
      </c>
    </row>
    <row r="620" spans="1:1">
      <c r="A620" s="1203">
        <f>IF('Форма 4.10.1'!$H$74="",1,0)</f>
        <v>0</v>
      </c>
    </row>
    <row r="621" spans="1:1">
      <c r="A621" s="1203">
        <f>IF('Форма 4.10.1'!$I$74="",1,0)</f>
        <v>0</v>
      </c>
    </row>
    <row r="622" spans="1:1">
      <c r="A622" s="1203">
        <f>IF('Форма 4.10.1'!$J$74="",1,0)</f>
        <v>0</v>
      </c>
    </row>
    <row r="623" spans="1:1">
      <c r="A623" s="1203">
        <f>IF('Форма 4.10.1'!$H$75="",1,0)</f>
        <v>0</v>
      </c>
    </row>
    <row r="624" spans="1:1">
      <c r="A624" s="1203">
        <f>IF('Форма 4.10.1'!$I$75="",1,0)</f>
        <v>0</v>
      </c>
    </row>
    <row r="625" spans="1:1">
      <c r="A625" s="1203">
        <f>IF('Форма 4.10.1'!$J$75="",1,0)</f>
        <v>0</v>
      </c>
    </row>
    <row r="626" spans="1:1">
      <c r="A626" s="1203">
        <f>IF('Форма 4.10.1'!$H$70="",1,0)</f>
        <v>0</v>
      </c>
    </row>
    <row r="627" spans="1:1">
      <c r="A627" s="1203">
        <f>IF('Форма 4.10.1'!$I$70="",1,0)</f>
        <v>0</v>
      </c>
    </row>
    <row r="628" spans="1:1">
      <c r="A628" s="1203">
        <f>IF('Форма 4.10.1'!$J$70="",1,0)</f>
        <v>0</v>
      </c>
    </row>
    <row r="629" spans="1:1">
      <c r="A629" s="1203">
        <f>IF('Форма 4.10.1'!$H$71="",1,0)</f>
        <v>0</v>
      </c>
    </row>
    <row r="630" spans="1:1">
      <c r="A630" s="1203">
        <f>IF('Форма 4.10.1'!$I$71="",1,0)</f>
        <v>0</v>
      </c>
    </row>
    <row r="631" spans="1:1">
      <c r="A631" s="1203">
        <f>IF('Форма 4.10.1'!$J$71="",1,0)</f>
        <v>0</v>
      </c>
    </row>
    <row r="632" spans="1:1">
      <c r="A632" s="1203">
        <f>IF('Форма 4.10.1'!$H$78="",1,0)</f>
        <v>0</v>
      </c>
    </row>
    <row r="633" spans="1:1">
      <c r="A633" s="1203">
        <f>IF('Форма 4.10.1'!$I$78="",1,0)</f>
        <v>0</v>
      </c>
    </row>
    <row r="634" spans="1:1">
      <c r="A634" s="1203">
        <f>IF('Форма 4.10.1'!$J$78="",1,0)</f>
        <v>0</v>
      </c>
    </row>
    <row r="635" spans="1:1">
      <c r="A635" s="1203">
        <f>IF('Форма 4.10.1'!$H$79="",1,0)</f>
        <v>0</v>
      </c>
    </row>
    <row r="636" spans="1:1">
      <c r="A636" s="1203">
        <f>IF('Форма 4.10.1'!$I$79="",1,0)</f>
        <v>0</v>
      </c>
    </row>
    <row r="637" spans="1:1">
      <c r="A637" s="1203">
        <f>IF('Форма 4.10.1'!$J$79="",1,0)</f>
        <v>0</v>
      </c>
    </row>
    <row r="638" spans="1:1">
      <c r="A638" s="1203">
        <f>IF('Форма 4.10.1'!$H$18="",1,0)</f>
        <v>0</v>
      </c>
    </row>
    <row r="639" spans="1:1">
      <c r="A639" s="1203">
        <f>IF('Форма 4.10.1'!$I$18="",1,0)</f>
        <v>0</v>
      </c>
    </row>
    <row r="640" spans="1:1">
      <c r="A640" s="1203">
        <f>IF('Форма 4.10.1'!$J$18="",1,0)</f>
        <v>0</v>
      </c>
    </row>
    <row r="641" spans="1:1">
      <c r="A641" s="1203">
        <f>IF('Форма 4.10.1'!$H$19="",1,0)</f>
        <v>0</v>
      </c>
    </row>
    <row r="642" spans="1:1">
      <c r="A642" s="1203">
        <f>IF('Форма 4.10.1'!$I$19="",1,0)</f>
        <v>0</v>
      </c>
    </row>
    <row r="643" spans="1:1">
      <c r="A643" s="1203">
        <f>IF('Форма 4.10.1'!$J$19="",1,0)</f>
        <v>0</v>
      </c>
    </row>
    <row r="644" spans="1:1">
      <c r="A644" s="1203">
        <f>IF('Форма 4.10.1'!$H$22="",1,0)</f>
        <v>0</v>
      </c>
    </row>
    <row r="645" spans="1:1">
      <c r="A645" s="1203">
        <f>IF('Форма 4.10.1'!$I$22="",1,0)</f>
        <v>0</v>
      </c>
    </row>
    <row r="646" spans="1:1">
      <c r="A646" s="1203">
        <f>IF('Форма 4.10.1'!$J$22="",1,0)</f>
        <v>0</v>
      </c>
    </row>
    <row r="647" spans="1:1">
      <c r="A647" s="1203">
        <f>IF('Форма 4.10.1'!$H$23="",1,0)</f>
        <v>0</v>
      </c>
    </row>
    <row r="648" spans="1:1">
      <c r="A648" s="1203">
        <f>IF('Форма 4.10.1'!$I$23="",1,0)</f>
        <v>0</v>
      </c>
    </row>
    <row r="649" spans="1:1">
      <c r="A649" s="1203">
        <f>IF('Форма 4.10.1'!$J$23="",1,0)</f>
        <v>0</v>
      </c>
    </row>
    <row r="650" spans="1:1">
      <c r="A650" s="1203">
        <f>IF('Форма 4.10.1'!$H$26="",1,0)</f>
        <v>0</v>
      </c>
    </row>
    <row r="651" spans="1:1">
      <c r="A651" s="1203">
        <f>IF('Форма 4.10.1'!$I$26="",1,0)</f>
        <v>0</v>
      </c>
    </row>
    <row r="652" spans="1:1">
      <c r="A652" s="1203">
        <f>IF('Форма 4.10.1'!$J$26="",1,0)</f>
        <v>0</v>
      </c>
    </row>
    <row r="653" spans="1:1">
      <c r="A653" s="1203">
        <f>IF('Форма 4.10.1'!$H$27="",1,0)</f>
        <v>0</v>
      </c>
    </row>
    <row r="654" spans="1:1">
      <c r="A654" s="1203">
        <f>IF('Форма 4.10.1'!$I$27="",1,0)</f>
        <v>0</v>
      </c>
    </row>
    <row r="655" spans="1:1">
      <c r="A655" s="1203">
        <f>IF('Форма 4.10.1'!$J$27="",1,0)</f>
        <v>0</v>
      </c>
    </row>
    <row r="656" spans="1:1">
      <c r="A656" s="1203">
        <f>IF('Форма 4.10.1'!$H$30="",1,0)</f>
        <v>0</v>
      </c>
    </row>
    <row r="657" spans="1:1">
      <c r="A657" s="1203">
        <f>IF('Форма 4.10.1'!$I$30="",1,0)</f>
        <v>0</v>
      </c>
    </row>
    <row r="658" spans="1:1">
      <c r="A658" s="1203">
        <f>IF('Форма 4.10.1'!$J$30="",1,0)</f>
        <v>0</v>
      </c>
    </row>
    <row r="659" spans="1:1">
      <c r="A659" s="1203">
        <f>IF('Форма 4.10.1'!$H$31="",1,0)</f>
        <v>0</v>
      </c>
    </row>
    <row r="660" spans="1:1">
      <c r="A660" s="1203">
        <f>IF('Форма 4.10.1'!$I$31="",1,0)</f>
        <v>0</v>
      </c>
    </row>
    <row r="661" spans="1:1">
      <c r="A661" s="1203">
        <f>IF('Форма 4.10.1'!$J$31="",1,0)</f>
        <v>0</v>
      </c>
    </row>
    <row r="662" spans="1:1">
      <c r="A662" s="1203">
        <f>IF('Форма 4.10.1'!$H$34="",1,0)</f>
        <v>0</v>
      </c>
    </row>
    <row r="663" spans="1:1">
      <c r="A663" s="1203">
        <f>IF('Форма 4.10.1'!$I$34="",1,0)</f>
        <v>0</v>
      </c>
    </row>
    <row r="664" spans="1:1">
      <c r="A664" s="1203">
        <f>IF('Форма 4.10.1'!$J$34="",1,0)</f>
        <v>0</v>
      </c>
    </row>
    <row r="665" spans="1:1">
      <c r="A665" s="1203">
        <f>IF('Форма 4.10.1'!$H$35="",1,0)</f>
        <v>0</v>
      </c>
    </row>
    <row r="666" spans="1:1">
      <c r="A666" s="1203">
        <f>IF('Форма 4.10.1'!$I$35="",1,0)</f>
        <v>0</v>
      </c>
    </row>
    <row r="667" spans="1:1">
      <c r="A667" s="1203">
        <f>IF('Форма 4.10.1'!$J$35="",1,0)</f>
        <v>0</v>
      </c>
    </row>
    <row r="668" spans="1:1">
      <c r="A668" s="1203">
        <f>IF('Форма 4.10.1'!$K$38="",1,0)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08"/>
  </cols>
  <sheetData>
    <row r="1" spans="1:3">
      <c r="A1" s="1208" t="s">
        <v>489</v>
      </c>
      <c r="B1" s="1208" t="s">
        <v>490</v>
      </c>
      <c r="C1" s="1208" t="s">
        <v>66</v>
      </c>
    </row>
    <row r="2" spans="1:3">
      <c r="A2" s="1208">
        <v>4189678</v>
      </c>
      <c r="B2" s="1208" t="s">
        <v>993</v>
      </c>
      <c r="C2" s="1208" t="s">
        <v>994</v>
      </c>
    </row>
    <row r="3" spans="1:3">
      <c r="A3" s="1208">
        <v>4190415</v>
      </c>
      <c r="B3" s="1208" t="s">
        <v>995</v>
      </c>
      <c r="C3" s="1208" t="s">
        <v>994</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ht="45">
      <c r="B3" s="330" t="s">
        <v>1656</v>
      </c>
    </row>
    <row r="4" spans="2:2">
      <c r="B4" s="330" t="s">
        <v>1655</v>
      </c>
    </row>
    <row r="5" spans="2:2">
      <c r="B5" s="330" t="s">
        <v>493</v>
      </c>
    </row>
    <row r="6" spans="2:2">
      <c r="B6" s="330" t="s">
        <v>494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3"/>
  <sheetViews>
    <sheetView showGridLines="0" topLeftCell="C3" zoomScaleNormal="100" workbookViewId="0">
      <selection activeCell="K18" sqref="K18"/>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46" t="s">
        <v>395</v>
      </c>
      <c r="E4" s="1247"/>
      <c r="F4" s="1247"/>
      <c r="G4" s="1247"/>
      <c r="H4" s="1248"/>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49"/>
      <c r="E6" s="1249"/>
      <c r="F6" s="1250" t="s">
        <v>83</v>
      </c>
      <c r="G6" s="1250"/>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7" t="s">
        <v>15</v>
      </c>
      <c r="E8" s="1237"/>
      <c r="F8" s="1237" t="s">
        <v>396</v>
      </c>
      <c r="G8" s="1237"/>
      <c r="H8" s="1237"/>
      <c r="I8" s="1251" t="s">
        <v>397</v>
      </c>
      <c r="J8" s="1251"/>
      <c r="K8" s="1251"/>
      <c r="L8" s="1251"/>
      <c r="M8" s="204"/>
      <c r="N8" s="204"/>
      <c r="O8" s="204"/>
      <c r="P8" s="204"/>
      <c r="Q8" s="336"/>
      <c r="R8" s="204"/>
      <c r="S8" s="333"/>
      <c r="T8" s="333"/>
      <c r="U8" s="333"/>
      <c r="V8" s="333"/>
    </row>
    <row r="9" spans="1:256" s="120" customFormat="1" ht="20.25" customHeight="1">
      <c r="A9" s="119"/>
      <c r="B9" s="35"/>
      <c r="C9" s="222"/>
      <c r="D9" s="232" t="s">
        <v>91</v>
      </c>
      <c r="E9" s="232" t="s">
        <v>398</v>
      </c>
      <c r="F9" s="1242" t="s">
        <v>91</v>
      </c>
      <c r="G9" s="1243"/>
      <c r="H9" s="233" t="s">
        <v>398</v>
      </c>
      <c r="I9" s="1244" t="s">
        <v>91</v>
      </c>
      <c r="J9" s="1244"/>
      <c r="K9" s="233" t="s">
        <v>398</v>
      </c>
      <c r="L9" s="233" t="s">
        <v>399</v>
      </c>
      <c r="M9" s="204"/>
      <c r="N9" s="204"/>
      <c r="O9" s="204"/>
      <c r="P9" s="204"/>
      <c r="Q9" s="336"/>
      <c r="R9" s="204"/>
      <c r="S9" s="333"/>
      <c r="T9" s="333"/>
      <c r="U9" s="333"/>
      <c r="V9" s="333"/>
    </row>
    <row r="10" spans="1:256" ht="12" customHeight="1">
      <c r="C10" s="241"/>
      <c r="D10" s="331" t="s">
        <v>92</v>
      </c>
      <c r="E10" s="331" t="s">
        <v>48</v>
      </c>
      <c r="F10" s="1245" t="s">
        <v>49</v>
      </c>
      <c r="G10" s="1245"/>
      <c r="H10" s="331" t="s">
        <v>50</v>
      </c>
      <c r="I10" s="1245" t="s">
        <v>67</v>
      </c>
      <c r="J10" s="1245"/>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498</v>
      </c>
      <c r="N11" s="204"/>
      <c r="O11" s="204"/>
      <c r="P11" s="204" t="s">
        <v>496</v>
      </c>
      <c r="Q11" s="336" t="s">
        <v>497</v>
      </c>
      <c r="R11" s="204" t="s">
        <v>561</v>
      </c>
      <c r="S11" s="333"/>
      <c r="T11" s="333"/>
      <c r="U11" s="333"/>
      <c r="V11" s="333"/>
    </row>
    <row r="12" spans="1:256" s="257" customFormat="1" ht="0.95" customHeight="1">
      <c r="A12" s="84"/>
      <c r="B12" s="1094" t="s">
        <v>400</v>
      </c>
      <c r="C12" s="1236"/>
      <c r="D12" s="1237">
        <v>1</v>
      </c>
      <c r="E12" s="1238" t="s">
        <v>1656</v>
      </c>
      <c r="F12" s="1190"/>
      <c r="G12" s="1180">
        <v>0</v>
      </c>
      <c r="H12" s="334"/>
      <c r="I12" s="242"/>
      <c r="J12" s="371" t="s">
        <v>495</v>
      </c>
      <c r="K12" s="1089"/>
      <c r="L12" s="258"/>
      <c r="M12" s="1100">
        <f t="shared" ref="M12:M17" si="0">mergeValue(H12)</f>
        <v>0</v>
      </c>
      <c r="N12" s="1099"/>
      <c r="O12" s="1099"/>
      <c r="P12" s="1100" t="str">
        <f>IF(ISERROR(MATCH(Q12,MODesc,0)),"n","y")</f>
        <v>n</v>
      </c>
      <c r="Q12" s="1099" t="s">
        <v>1656</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36"/>
      <c r="D13" s="1237"/>
      <c r="E13" s="1239"/>
      <c r="F13" s="1240"/>
      <c r="G13" s="1237">
        <v>1</v>
      </c>
      <c r="H13" s="1234" t="s">
        <v>771</v>
      </c>
      <c r="I13" s="242"/>
      <c r="J13" s="371" t="s">
        <v>495</v>
      </c>
      <c r="K13" s="1089"/>
      <c r="L13" s="258"/>
      <c r="M13" s="1100" t="str">
        <f t="shared" si="0"/>
        <v>Белоярский муниципальный район</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36"/>
      <c r="D14" s="1237"/>
      <c r="E14" s="1239"/>
      <c r="F14" s="1241"/>
      <c r="G14" s="1237"/>
      <c r="H14" s="1235"/>
      <c r="I14" s="1200"/>
      <c r="J14" s="1180">
        <v>1</v>
      </c>
      <c r="K14" s="1189" t="s">
        <v>773</v>
      </c>
      <c r="L14" s="239" t="s">
        <v>774</v>
      </c>
      <c r="M14" s="1100" t="str">
        <f t="shared" si="0"/>
        <v>Белоярский муниципальный район</v>
      </c>
      <c r="N14" s="1099"/>
      <c r="O14" s="1099"/>
      <c r="P14" s="1099"/>
      <c r="Q14" s="1099"/>
      <c r="R14" s="1100" t="str">
        <f>K14&amp;" ("&amp;L14&amp;")"</f>
        <v>Белоярский (71811151)</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257" customFormat="1" ht="15" customHeight="1">
      <c r="A15" s="84"/>
      <c r="B15" s="1094" t="s">
        <v>403</v>
      </c>
      <c r="C15" s="1236"/>
      <c r="D15" s="1237"/>
      <c r="E15" s="1239"/>
      <c r="F15" s="1241"/>
      <c r="G15" s="1237"/>
      <c r="H15" s="1235"/>
      <c r="I15" s="1200"/>
      <c r="J15" s="1180">
        <v>2</v>
      </c>
      <c r="K15" s="1189" t="s">
        <v>781</v>
      </c>
      <c r="L15" s="239" t="s">
        <v>782</v>
      </c>
      <c r="M15" s="1100" t="str">
        <f t="shared" si="0"/>
        <v>Белоярский муниципальный район</v>
      </c>
      <c r="N15" s="1099"/>
      <c r="O15" s="1099"/>
      <c r="P15" s="1099"/>
      <c r="Q15" s="1099"/>
      <c r="R15" s="1100" t="str">
        <f>K15&amp;" ("&amp;L15&amp;")"</f>
        <v>Полноват (71811415)</v>
      </c>
      <c r="S15" s="1094"/>
      <c r="T15" s="1094"/>
      <c r="U15" s="240"/>
      <c r="V15" s="1094"/>
      <c r="W15" s="1094"/>
      <c r="X15" s="1094"/>
      <c r="Y15" s="256"/>
      <c r="Z15" s="256"/>
      <c r="AA15" s="565"/>
      <c r="AB15" s="565"/>
      <c r="AC15" s="565"/>
      <c r="AD15" s="565"/>
      <c r="AE15" s="565"/>
      <c r="AF15" s="565"/>
      <c r="AG15" s="565"/>
      <c r="AH15" s="565"/>
      <c r="AI15" s="565"/>
      <c r="AJ15" s="565"/>
      <c r="AK15" s="565"/>
      <c r="AL15" s="565"/>
      <c r="AM15" s="565"/>
      <c r="AN15" s="565"/>
      <c r="AO15" s="565"/>
      <c r="AP15" s="565"/>
      <c r="AQ15" s="565"/>
      <c r="AR15" s="565"/>
      <c r="AS15" s="565"/>
      <c r="AT15" s="565"/>
      <c r="AU15" s="565"/>
      <c r="AV15" s="565"/>
      <c r="AW15" s="565"/>
      <c r="AX15" s="565"/>
      <c r="AY15" s="565"/>
      <c r="AZ15" s="565"/>
      <c r="BA15" s="565"/>
      <c r="BB15" s="565"/>
      <c r="BC15" s="565"/>
      <c r="BD15" s="565"/>
      <c r="BE15" s="565"/>
      <c r="BF15" s="565"/>
      <c r="BG15" s="565"/>
      <c r="BH15" s="565"/>
      <c r="BI15" s="565"/>
      <c r="BJ15" s="565"/>
      <c r="BK15" s="565"/>
      <c r="BL15" s="565"/>
      <c r="BM15" s="565"/>
      <c r="BN15" s="565"/>
      <c r="BO15" s="565"/>
      <c r="BP15" s="565"/>
      <c r="BQ15" s="565"/>
      <c r="BR15" s="565"/>
      <c r="BS15" s="565"/>
      <c r="BT15" s="565"/>
      <c r="BU15" s="565"/>
      <c r="BV15" s="256"/>
      <c r="BW15" s="256"/>
      <c r="BX15" s="256"/>
      <c r="BY15" s="256"/>
      <c r="BZ15" s="256"/>
      <c r="CA15" s="256"/>
      <c r="CB15" s="256"/>
      <c r="CC15" s="256"/>
      <c r="CD15" s="256"/>
      <c r="CE15" s="256"/>
    </row>
    <row r="16" spans="1:256" s="257" customFormat="1" ht="15" customHeight="1">
      <c r="A16" s="84"/>
      <c r="B16" s="1094" t="s">
        <v>403</v>
      </c>
      <c r="C16" s="1236"/>
      <c r="D16" s="1237"/>
      <c r="E16" s="1239"/>
      <c r="F16" s="1241"/>
      <c r="G16" s="1237"/>
      <c r="H16" s="1235"/>
      <c r="I16" s="1200"/>
      <c r="J16" s="1180">
        <v>3</v>
      </c>
      <c r="K16" s="1189" t="s">
        <v>777</v>
      </c>
      <c r="L16" s="239" t="s">
        <v>778</v>
      </c>
      <c r="M16" s="1100" t="str">
        <f t="shared" si="0"/>
        <v>Белоярский муниципальный район</v>
      </c>
      <c r="N16" s="1099"/>
      <c r="O16" s="1099"/>
      <c r="P16" s="1099"/>
      <c r="Q16" s="1099"/>
      <c r="R16" s="1100" t="str">
        <f>K16&amp;" ("&amp;L16&amp;")"</f>
        <v>Казым (71811410)</v>
      </c>
      <c r="S16" s="1094"/>
      <c r="T16" s="1094"/>
      <c r="U16" s="240"/>
      <c r="V16" s="1094"/>
      <c r="W16" s="1094"/>
      <c r="X16" s="1094"/>
      <c r="Y16" s="256"/>
      <c r="Z16" s="256"/>
      <c r="AA16" s="565"/>
      <c r="AB16" s="565"/>
      <c r="AC16" s="565"/>
      <c r="AD16" s="565"/>
      <c r="AE16" s="565"/>
      <c r="AF16" s="565"/>
      <c r="AG16" s="565"/>
      <c r="AH16" s="565"/>
      <c r="AI16" s="565"/>
      <c r="AJ16" s="565"/>
      <c r="AK16" s="565"/>
      <c r="AL16" s="565"/>
      <c r="AM16" s="565"/>
      <c r="AN16" s="565"/>
      <c r="AO16" s="565"/>
      <c r="AP16" s="565"/>
      <c r="AQ16" s="565"/>
      <c r="AR16" s="565"/>
      <c r="AS16" s="565"/>
      <c r="AT16" s="565"/>
      <c r="AU16" s="565"/>
      <c r="AV16" s="565"/>
      <c r="AW16" s="565"/>
      <c r="AX16" s="565"/>
      <c r="AY16" s="565"/>
      <c r="AZ16" s="565"/>
      <c r="BA16" s="565"/>
      <c r="BB16" s="565"/>
      <c r="BC16" s="565"/>
      <c r="BD16" s="565"/>
      <c r="BE16" s="565"/>
      <c r="BF16" s="565"/>
      <c r="BG16" s="565"/>
      <c r="BH16" s="565"/>
      <c r="BI16" s="565"/>
      <c r="BJ16" s="565"/>
      <c r="BK16" s="565"/>
      <c r="BL16" s="565"/>
      <c r="BM16" s="565"/>
      <c r="BN16" s="565"/>
      <c r="BO16" s="565"/>
      <c r="BP16" s="565"/>
      <c r="BQ16" s="565"/>
      <c r="BR16" s="565"/>
      <c r="BS16" s="565"/>
      <c r="BT16" s="565"/>
      <c r="BU16" s="565"/>
      <c r="BV16" s="256"/>
      <c r="BW16" s="256"/>
      <c r="BX16" s="256"/>
      <c r="BY16" s="256"/>
      <c r="BZ16" s="256"/>
      <c r="CA16" s="256"/>
      <c r="CB16" s="256"/>
      <c r="CC16" s="256"/>
      <c r="CD16" s="256"/>
      <c r="CE16" s="256"/>
    </row>
    <row r="17" spans="1:83" s="257" customFormat="1" ht="15" customHeight="1">
      <c r="A17" s="84"/>
      <c r="B17" s="1094" t="s">
        <v>403</v>
      </c>
      <c r="C17" s="1236"/>
      <c r="D17" s="1237"/>
      <c r="E17" s="1239"/>
      <c r="F17" s="1241"/>
      <c r="G17" s="1237"/>
      <c r="H17" s="1235"/>
      <c r="I17" s="1200"/>
      <c r="J17" s="1180">
        <v>4</v>
      </c>
      <c r="K17" s="1189" t="s">
        <v>775</v>
      </c>
      <c r="L17" s="239" t="s">
        <v>776</v>
      </c>
      <c r="M17" s="1100" t="str">
        <f t="shared" si="0"/>
        <v>Белоярский муниципальный район</v>
      </c>
      <c r="N17" s="1099"/>
      <c r="O17" s="1099"/>
      <c r="P17" s="1099"/>
      <c r="Q17" s="1099"/>
      <c r="R17" s="1100" t="str">
        <f>K17&amp;" ("&amp;L17&amp;")"</f>
        <v>Верхнеказымский (71811406)</v>
      </c>
      <c r="S17" s="1094"/>
      <c r="T17" s="1094"/>
      <c r="U17" s="240"/>
      <c r="V17" s="1094"/>
      <c r="W17" s="1094"/>
      <c r="X17" s="1094"/>
      <c r="Y17" s="256"/>
      <c r="Z17" s="256"/>
      <c r="AA17" s="565"/>
      <c r="AB17" s="565"/>
      <c r="AC17" s="565"/>
      <c r="AD17" s="565"/>
      <c r="AE17" s="565"/>
      <c r="AF17" s="565"/>
      <c r="AG17" s="565"/>
      <c r="AH17" s="565"/>
      <c r="AI17" s="565"/>
      <c r="AJ17" s="565"/>
      <c r="AK17" s="565"/>
      <c r="AL17" s="565"/>
      <c r="AM17" s="565"/>
      <c r="AN17" s="565"/>
      <c r="AO17" s="565"/>
      <c r="AP17" s="565"/>
      <c r="AQ17" s="565"/>
      <c r="AR17" s="565"/>
      <c r="AS17" s="565"/>
      <c r="AT17" s="565"/>
      <c r="AU17" s="565"/>
      <c r="AV17" s="565"/>
      <c r="AW17" s="565"/>
      <c r="AX17" s="565"/>
      <c r="AY17" s="565"/>
      <c r="AZ17" s="565"/>
      <c r="BA17" s="565"/>
      <c r="BB17" s="565"/>
      <c r="BC17" s="565"/>
      <c r="BD17" s="565"/>
      <c r="BE17" s="565"/>
      <c r="BF17" s="565"/>
      <c r="BG17" s="565"/>
      <c r="BH17" s="565"/>
      <c r="BI17" s="565"/>
      <c r="BJ17" s="565"/>
      <c r="BK17" s="565"/>
      <c r="BL17" s="565"/>
      <c r="BM17" s="565"/>
      <c r="BN17" s="565"/>
      <c r="BO17" s="565"/>
      <c r="BP17" s="565"/>
      <c r="BQ17" s="565"/>
      <c r="BR17" s="565"/>
      <c r="BS17" s="565"/>
      <c r="BT17" s="565"/>
      <c r="BU17" s="565"/>
      <c r="BV17" s="256"/>
      <c r="BW17" s="256"/>
      <c r="BX17" s="256"/>
      <c r="BY17" s="256"/>
      <c r="BZ17" s="256"/>
      <c r="CA17" s="256"/>
      <c r="CB17" s="256"/>
      <c r="CC17" s="256"/>
      <c r="CD17" s="256"/>
      <c r="CE17" s="256"/>
    </row>
    <row r="18" spans="1:83" s="120" customFormat="1" ht="0.95" customHeight="1">
      <c r="A18" s="35"/>
      <c r="B18" s="35" t="s">
        <v>400</v>
      </c>
      <c r="C18" s="222"/>
      <c r="D18" s="242"/>
      <c r="E18" s="195"/>
      <c r="F18" s="244"/>
      <c r="G18" s="244"/>
      <c r="H18" s="244"/>
      <c r="I18" s="244"/>
      <c r="J18" s="244"/>
      <c r="K18" s="244"/>
      <c r="L18" s="245"/>
      <c r="M18" s="376"/>
      <c r="N18" s="204"/>
      <c r="O18" s="204"/>
      <c r="P18" s="204"/>
      <c r="Q18" s="336" t="s">
        <v>18</v>
      </c>
      <c r="R18" s="204"/>
      <c r="S18" s="333"/>
      <c r="T18" s="333"/>
      <c r="U18" s="333"/>
      <c r="V18" s="333"/>
    </row>
    <row r="19" spans="1:83" s="120" customFormat="1" ht="21" customHeight="1">
      <c r="A19" s="119"/>
      <c r="B19" s="35"/>
      <c r="C19" s="224"/>
      <c r="D19" s="246"/>
      <c r="E19" s="246"/>
      <c r="F19" s="246"/>
      <c r="G19" s="246"/>
      <c r="H19" s="246"/>
      <c r="I19" s="246"/>
      <c r="J19" s="246"/>
      <c r="K19" s="246"/>
      <c r="L19" s="246"/>
      <c r="M19" s="204"/>
      <c r="N19" s="204"/>
      <c r="O19" s="204"/>
      <c r="P19" s="204"/>
      <c r="Q19" s="336"/>
      <c r="R19" s="204"/>
      <c r="S19" s="333"/>
      <c r="T19" s="333"/>
      <c r="U19" s="333"/>
      <c r="V19" s="333"/>
    </row>
    <row r="20" spans="1:83" s="120" customFormat="1">
      <c r="A20" s="119"/>
      <c r="B20" s="35"/>
      <c r="C20" s="224"/>
      <c r="D20" s="35"/>
      <c r="E20" s="35"/>
      <c r="F20" s="35"/>
      <c r="G20" s="35"/>
      <c r="H20" s="35"/>
      <c r="I20" s="35"/>
      <c r="J20" s="35"/>
      <c r="K20" s="35"/>
      <c r="L20" s="35"/>
      <c r="M20" s="204"/>
      <c r="N20" s="204"/>
      <c r="O20" s="204"/>
      <c r="P20" s="204"/>
      <c r="Q20" s="336"/>
      <c r="R20" s="204"/>
      <c r="S20" s="333"/>
      <c r="T20" s="333"/>
      <c r="U20" s="333"/>
      <c r="V20" s="333"/>
    </row>
    <row r="21" spans="1:83" s="120" customFormat="1" ht="0.75" customHeight="1">
      <c r="A21" s="119"/>
      <c r="B21" s="35"/>
      <c r="C21" s="224"/>
      <c r="D21" s="35"/>
      <c r="E21" s="35"/>
      <c r="F21" s="35"/>
      <c r="G21" s="35"/>
      <c r="H21" s="35"/>
      <c r="I21" s="35"/>
      <c r="J21" s="35"/>
      <c r="K21" s="35"/>
      <c r="L21" s="35"/>
      <c r="M21" s="204"/>
      <c r="N21" s="204"/>
      <c r="O21" s="204"/>
      <c r="P21" s="204"/>
      <c r="Q21" s="336"/>
      <c r="R21" s="204"/>
      <c r="S21" s="333"/>
      <c r="T21" s="333"/>
      <c r="U21" s="333"/>
      <c r="V21" s="333"/>
    </row>
    <row r="22" spans="1:83" s="248" customFormat="1" ht="10.5">
      <c r="A22" s="247"/>
      <c r="C22" s="249"/>
      <c r="D22" s="250"/>
      <c r="E22" s="250"/>
      <c r="M22" s="204"/>
      <c r="N22" s="204"/>
      <c r="O22" s="204"/>
      <c r="P22" s="204"/>
      <c r="Q22" s="336"/>
      <c r="R22" s="204"/>
      <c r="S22" s="333"/>
      <c r="T22" s="333"/>
      <c r="U22" s="333"/>
      <c r="V22" s="333"/>
    </row>
    <row r="23" spans="1:83" s="248" customFormat="1" ht="10.5">
      <c r="A23" s="247"/>
      <c r="C23" s="249"/>
      <c r="D23" s="250"/>
      <c r="E23" s="250"/>
      <c r="M23" s="204"/>
      <c r="N23" s="204"/>
      <c r="O23" s="204"/>
      <c r="P23" s="204"/>
      <c r="Q23" s="336"/>
      <c r="R23" s="204"/>
      <c r="S23" s="333"/>
      <c r="T23" s="333"/>
      <c r="U23" s="333"/>
      <c r="V23" s="333"/>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7"/>
    <mergeCell ref="C12:C17"/>
    <mergeCell ref="D12:D17"/>
    <mergeCell ref="E12:E17"/>
    <mergeCell ref="F13:F17"/>
    <mergeCell ref="G13:G17"/>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08"/>
    <col min="2" max="2" width="65.28515625" style="1208" customWidth="1"/>
    <col min="3" max="3" width="41" style="1208" customWidth="1"/>
    <col min="4" max="16384" width="9.140625" style="1208"/>
  </cols>
  <sheetData>
    <row r="1" spans="1:2">
      <c r="A1" s="1208" t="s">
        <v>328</v>
      </c>
      <c r="B1" s="1208" t="s">
        <v>329</v>
      </c>
    </row>
    <row r="2" spans="1:2">
      <c r="A2" s="1208">
        <v>4213775</v>
      </c>
      <c r="B2" s="1208" t="s">
        <v>580</v>
      </c>
    </row>
    <row r="3" spans="1:2">
      <c r="A3" s="1208">
        <v>4213784</v>
      </c>
      <c r="B3" s="1208" t="s">
        <v>673</v>
      </c>
    </row>
    <row r="4" spans="1:2">
      <c r="A4" s="1208">
        <v>4213781</v>
      </c>
      <c r="B4" s="1208" t="s">
        <v>672</v>
      </c>
    </row>
    <row r="5" spans="1:2">
      <c r="A5" s="1208">
        <v>4213776</v>
      </c>
      <c r="B5" s="1208" t="s">
        <v>581</v>
      </c>
    </row>
    <row r="6" spans="1:2">
      <c r="A6" s="1208">
        <v>4213777</v>
      </c>
      <c r="B6" s="1208" t="s">
        <v>582</v>
      </c>
    </row>
    <row r="7" spans="1:2">
      <c r="A7" s="1208">
        <v>4213778</v>
      </c>
      <c r="B7" s="1208" t="s">
        <v>583</v>
      </c>
    </row>
    <row r="8" spans="1:2">
      <c r="A8" s="1208">
        <v>4213780</v>
      </c>
      <c r="B8" s="1208" t="s">
        <v>584</v>
      </c>
    </row>
    <row r="9" spans="1:2">
      <c r="A9" s="1208">
        <v>4213779</v>
      </c>
      <c r="B9" s="1208" t="s">
        <v>587</v>
      </c>
    </row>
    <row r="10" spans="1:2">
      <c r="A10" s="1208">
        <v>4213783</v>
      </c>
      <c r="B10" s="1208" t="s">
        <v>586</v>
      </c>
    </row>
    <row r="11" spans="1:2">
      <c r="A11" s="1208">
        <v>4213782</v>
      </c>
      <c r="B11" s="1208" t="s">
        <v>585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08"/>
    <col min="2" max="2" width="65.28515625" style="1208" customWidth="1"/>
    <col min="3" max="3" width="41" style="1208" customWidth="1"/>
    <col min="4" max="16384" width="9.140625" style="1208"/>
  </cols>
  <sheetData>
    <row r="1" spans="1:2">
      <c r="A1" s="1208" t="s">
        <v>328</v>
      </c>
      <c r="B1" s="1208" t="s">
        <v>330</v>
      </c>
    </row>
    <row r="2" spans="1:2">
      <c r="A2" s="1208">
        <v>4190064</v>
      </c>
      <c r="B2" s="1208" t="s">
        <v>983</v>
      </c>
    </row>
    <row r="3" spans="1:2">
      <c r="A3" s="1208">
        <v>4190065</v>
      </c>
      <c r="B3" s="1208" t="s">
        <v>984</v>
      </c>
    </row>
    <row r="4" spans="1:2">
      <c r="A4" s="1208">
        <v>4190066</v>
      </c>
      <c r="B4" s="1208" t="s">
        <v>985</v>
      </c>
    </row>
    <row r="5" spans="1:2">
      <c r="A5" s="1208">
        <v>4190067</v>
      </c>
      <c r="B5" s="1208" t="s">
        <v>986</v>
      </c>
    </row>
    <row r="6" spans="1:2">
      <c r="A6" s="1208">
        <v>4190068</v>
      </c>
      <c r="B6" s="1208" t="s">
        <v>987</v>
      </c>
    </row>
    <row r="7" spans="1:2">
      <c r="A7" s="1208">
        <v>4190069</v>
      </c>
      <c r="B7" s="1208" t="s">
        <v>988</v>
      </c>
    </row>
    <row r="8" spans="1:2">
      <c r="A8" s="1208">
        <v>4190070</v>
      </c>
      <c r="B8" s="1208" t="s">
        <v>989</v>
      </c>
    </row>
    <row r="9" spans="1:2">
      <c r="A9" s="1208">
        <v>4190071</v>
      </c>
      <c r="B9" s="1208" t="s">
        <v>990</v>
      </c>
    </row>
    <row r="10" spans="1:2">
      <c r="A10" s="1208">
        <v>4190072</v>
      </c>
      <c r="B10" s="1208" t="s">
        <v>991</v>
      </c>
    </row>
    <row r="11" spans="1:2">
      <c r="A11" s="1208">
        <v>4190073</v>
      </c>
      <c r="B11" s="1208" t="s">
        <v>992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751</v>
      </c>
    </row>
    <row r="6" spans="1:2">
      <c r="A6" t="s">
        <v>414</v>
      </c>
      <c r="B6" t="s">
        <v>752</v>
      </c>
    </row>
    <row r="7" spans="1:2">
      <c r="A7" t="s">
        <v>652</v>
      </c>
      <c r="B7" t="s">
        <v>553</v>
      </c>
    </row>
    <row r="8" spans="1:2">
      <c r="A8" t="s">
        <v>653</v>
      </c>
      <c r="B8" t="s">
        <v>467</v>
      </c>
    </row>
    <row r="9" spans="1:2">
      <c r="A9" t="s">
        <v>485</v>
      </c>
      <c r="B9" t="s">
        <v>423</v>
      </c>
    </row>
    <row r="10" spans="1:2">
      <c r="A10" t="s">
        <v>416</v>
      </c>
      <c r="B10" t="s">
        <v>424</v>
      </c>
    </row>
    <row r="11" spans="1:2">
      <c r="A11" t="s">
        <v>666</v>
      </c>
      <c r="B11" t="s">
        <v>425</v>
      </c>
    </row>
    <row r="12" spans="1:2">
      <c r="A12" t="s">
        <v>667</v>
      </c>
      <c r="B12" t="s">
        <v>468</v>
      </c>
    </row>
    <row r="13" spans="1:2">
      <c r="A13" t="s">
        <v>654</v>
      </c>
      <c r="B13" t="s">
        <v>426</v>
      </c>
    </row>
    <row r="14" spans="1:2">
      <c r="A14" t="s">
        <v>655</v>
      </c>
      <c r="B14" t="s">
        <v>427</v>
      </c>
    </row>
    <row r="15" spans="1:2">
      <c r="A15" t="s">
        <v>656</v>
      </c>
      <c r="B15" t="s">
        <v>428</v>
      </c>
    </row>
    <row r="16" spans="1:2">
      <c r="A16" t="s">
        <v>657</v>
      </c>
      <c r="B16" t="s">
        <v>333</v>
      </c>
    </row>
    <row r="17" spans="1:2">
      <c r="A17" t="s">
        <v>658</v>
      </c>
      <c r="B17" t="s">
        <v>60</v>
      </c>
    </row>
    <row r="18" spans="1:2">
      <c r="A18" t="s">
        <v>659</v>
      </c>
      <c r="B18" t="s">
        <v>385</v>
      </c>
    </row>
    <row r="19" spans="1:2">
      <c r="A19" t="s">
        <v>660</v>
      </c>
      <c r="B19" t="s">
        <v>437</v>
      </c>
    </row>
    <row r="20" spans="1:2">
      <c r="A20" t="s">
        <v>661</v>
      </c>
      <c r="B20" t="s">
        <v>249</v>
      </c>
    </row>
    <row r="21" spans="1:2">
      <c r="A21" t="s">
        <v>662</v>
      </c>
      <c r="B21" t="s">
        <v>73</v>
      </c>
    </row>
    <row r="22" spans="1:2">
      <c r="A22" t="s">
        <v>663</v>
      </c>
      <c r="B22" t="s">
        <v>62</v>
      </c>
    </row>
    <row r="23" spans="1:2">
      <c r="A23" t="s">
        <v>664</v>
      </c>
      <c r="B23" t="s">
        <v>74</v>
      </c>
    </row>
    <row r="24" spans="1:2">
      <c r="A24" t="s">
        <v>665</v>
      </c>
      <c r="B24" t="s">
        <v>429</v>
      </c>
    </row>
    <row r="25" spans="1:2">
      <c r="A25" t="s">
        <v>573</v>
      </c>
      <c r="B25" t="s">
        <v>72</v>
      </c>
    </row>
    <row r="26" spans="1:2">
      <c r="A26" t="s">
        <v>574</v>
      </c>
      <c r="B26" t="s">
        <v>61</v>
      </c>
    </row>
    <row r="27" spans="1:2">
      <c r="A27" t="s">
        <v>487</v>
      </c>
      <c r="B27" t="s">
        <v>63</v>
      </c>
    </row>
    <row r="28" spans="1:2">
      <c r="A28" t="s">
        <v>418</v>
      </c>
      <c r="B28" t="s">
        <v>383</v>
      </c>
    </row>
    <row r="29" spans="1:2">
      <c r="A29" t="s">
        <v>486</v>
      </c>
      <c r="B29" t="s">
        <v>13</v>
      </c>
    </row>
    <row r="30" spans="1:2">
      <c r="A30" t="s">
        <v>417</v>
      </c>
      <c r="B30" t="s">
        <v>81</v>
      </c>
    </row>
    <row r="31" spans="1:2">
      <c r="A31" t="s">
        <v>562</v>
      </c>
      <c r="B31" t="s">
        <v>14</v>
      </c>
    </row>
    <row r="32" spans="1:2">
      <c r="A32" t="s">
        <v>749</v>
      </c>
      <c r="B32" t="s">
        <v>554</v>
      </c>
    </row>
    <row r="33" spans="1:2">
      <c r="A33" t="s">
        <v>750</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56"/>
  <sheetViews>
    <sheetView showGridLines="0" topLeftCell="C4" zoomScaleNormal="100" workbookViewId="0">
      <selection activeCell="G21" sqref="G21:G41"/>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46" t="s">
        <v>625</v>
      </c>
      <c r="E5" s="1247"/>
      <c r="F5" s="1247"/>
      <c r="G5" s="1247"/>
      <c r="H5" s="1247"/>
      <c r="I5" s="1247"/>
      <c r="J5" s="1248"/>
      <c r="K5" s="408"/>
      <c r="L5" s="169"/>
      <c r="M5" s="169"/>
      <c r="N5" s="169"/>
      <c r="O5" s="169"/>
      <c r="P5" s="169"/>
      <c r="Q5" s="169"/>
      <c r="R5" s="169"/>
      <c r="S5" s="537"/>
      <c r="T5" s="537"/>
      <c r="U5" s="537"/>
      <c r="V5" s="537"/>
      <c r="W5" s="169"/>
    </row>
    <row r="6" spans="1:24" s="438" customFormat="1" ht="3" customHeight="1">
      <c r="A6" s="292"/>
      <c r="B6" s="292"/>
      <c r="D6" s="1282"/>
      <c r="E6" s="1283"/>
      <c r="F6" s="1283"/>
      <c r="G6" s="1283"/>
      <c r="H6" s="1283"/>
      <c r="I6" s="1283"/>
      <c r="J6" s="1284"/>
      <c r="S6" s="614"/>
      <c r="T6" s="614"/>
      <c r="U6" s="614"/>
      <c r="V6" s="614"/>
    </row>
    <row r="7" spans="1:24" s="438" customFormat="1" ht="5.25" hidden="1" customHeight="1">
      <c r="A7" s="292"/>
      <c r="B7" s="292"/>
      <c r="E7" s="1285"/>
      <c r="F7" s="1285"/>
      <c r="G7" s="1277"/>
      <c r="H7" s="1277"/>
      <c r="I7" s="1277"/>
      <c r="J7" s="1277"/>
      <c r="S7" s="614"/>
      <c r="T7" s="614"/>
      <c r="U7" s="614"/>
      <c r="V7" s="614"/>
    </row>
    <row r="8" spans="1:24" s="438" customFormat="1" ht="5.25" hidden="1" customHeight="1">
      <c r="A8" s="292"/>
      <c r="B8" s="292"/>
      <c r="E8" s="1285"/>
      <c r="F8" s="1285"/>
      <c r="G8" s="1277"/>
      <c r="H8" s="1277"/>
      <c r="I8" s="1277"/>
      <c r="J8" s="1277"/>
      <c r="S8" s="614"/>
      <c r="T8" s="614"/>
      <c r="U8" s="614"/>
      <c r="V8" s="614"/>
    </row>
    <row r="9" spans="1:24" s="438" customFormat="1" ht="5.25" hidden="1" customHeight="1">
      <c r="A9" s="292"/>
      <c r="B9" s="292"/>
      <c r="E9" s="1285"/>
      <c r="F9" s="1285"/>
      <c r="G9" s="1277"/>
      <c r="H9" s="1277"/>
      <c r="I9" s="1277"/>
      <c r="J9" s="1277"/>
      <c r="S9" s="614"/>
      <c r="T9" s="614"/>
      <c r="U9" s="614"/>
      <c r="V9" s="614"/>
    </row>
    <row r="10" spans="1:24" s="614" customFormat="1" ht="5.25" hidden="1">
      <c r="A10" s="292"/>
      <c r="B10" s="292"/>
      <c r="E10" s="1286"/>
      <c r="F10" s="1286"/>
      <c r="G10" s="788"/>
      <c r="H10" s="434"/>
      <c r="I10" s="746"/>
      <c r="J10" s="746"/>
    </row>
    <row r="11" spans="1:24" s="152" customFormat="1" ht="18.75" hidden="1" customHeight="1">
      <c r="A11" s="292"/>
      <c r="B11" s="292"/>
      <c r="D11" s="145"/>
      <c r="E11" s="1287" t="s">
        <v>632</v>
      </c>
      <c r="F11" s="1287"/>
      <c r="G11" s="1201"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87" t="s">
        <v>633</v>
      </c>
      <c r="F12" s="1287"/>
      <c r="G12" s="1201"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81"/>
      <c r="F13" s="1281"/>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78" t="s">
        <v>91</v>
      </c>
      <c r="E17" s="1278" t="s">
        <v>296</v>
      </c>
      <c r="F17" s="1278" t="s">
        <v>79</v>
      </c>
      <c r="G17" s="1278" t="s">
        <v>436</v>
      </c>
      <c r="H17" s="1278" t="s">
        <v>91</v>
      </c>
      <c r="I17" s="1278"/>
      <c r="J17" s="1278" t="s">
        <v>19</v>
      </c>
      <c r="K17" s="1280" t="s">
        <v>461</v>
      </c>
      <c r="L17" s="1280"/>
      <c r="M17" s="1280"/>
      <c r="N17" s="1280"/>
      <c r="O17" s="1280" t="s">
        <v>623</v>
      </c>
      <c r="P17" s="1280"/>
      <c r="Q17" s="1280"/>
      <c r="R17" s="1280"/>
      <c r="S17" s="1280" t="s">
        <v>624</v>
      </c>
      <c r="T17" s="1280"/>
      <c r="U17" s="1280"/>
      <c r="V17" s="1280"/>
      <c r="W17" s="1278" t="s">
        <v>243</v>
      </c>
    </row>
    <row r="18" spans="1:24" ht="30.75" customHeight="1">
      <c r="D18" s="1278"/>
      <c r="E18" s="1278"/>
      <c r="F18" s="1278"/>
      <c r="G18" s="1278"/>
      <c r="H18" s="1278"/>
      <c r="I18" s="1278"/>
      <c r="J18" s="1278"/>
      <c r="K18" s="109" t="s">
        <v>299</v>
      </c>
      <c r="L18" s="1278" t="s">
        <v>91</v>
      </c>
      <c r="M18" s="1278"/>
      <c r="N18" s="109" t="s">
        <v>229</v>
      </c>
      <c r="O18" s="109" t="s">
        <v>299</v>
      </c>
      <c r="P18" s="1278" t="s">
        <v>91</v>
      </c>
      <c r="Q18" s="1278"/>
      <c r="R18" s="109" t="s">
        <v>229</v>
      </c>
      <c r="S18" s="510" t="s">
        <v>299</v>
      </c>
      <c r="T18" s="1278" t="s">
        <v>91</v>
      </c>
      <c r="U18" s="1278"/>
      <c r="V18" s="510" t="s">
        <v>398</v>
      </c>
      <c r="W18" s="1278"/>
    </row>
    <row r="19" spans="1:24" s="382" customFormat="1" ht="12" customHeight="1">
      <c r="A19" s="381"/>
      <c r="B19" s="381"/>
      <c r="D19" s="39" t="s">
        <v>92</v>
      </c>
      <c r="E19" s="39" t="s">
        <v>48</v>
      </c>
      <c r="F19" s="39" t="s">
        <v>49</v>
      </c>
      <c r="G19" s="39" t="s">
        <v>50</v>
      </c>
      <c r="H19" s="1279" t="s">
        <v>67</v>
      </c>
      <c r="I19" s="1279"/>
      <c r="J19" s="39" t="s">
        <v>68</v>
      </c>
      <c r="K19" s="39" t="s">
        <v>182</v>
      </c>
      <c r="L19" s="1279" t="s">
        <v>183</v>
      </c>
      <c r="M19" s="1279"/>
      <c r="N19" s="39" t="s">
        <v>207</v>
      </c>
      <c r="O19" s="39" t="s">
        <v>208</v>
      </c>
      <c r="P19" s="1279" t="s">
        <v>209</v>
      </c>
      <c r="Q19" s="1279"/>
      <c r="R19" s="39" t="s">
        <v>210</v>
      </c>
      <c r="S19" s="495" t="s">
        <v>209</v>
      </c>
      <c r="T19" s="1279" t="s">
        <v>210</v>
      </c>
      <c r="U19" s="1279"/>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8" customFormat="1" ht="17.100000000000001" customHeight="1">
      <c r="A21" s="711">
        <v>13</v>
      </c>
      <c r="C21" s="290"/>
      <c r="D21" s="1258">
        <v>1</v>
      </c>
      <c r="E21" s="1266" t="s">
        <v>673</v>
      </c>
      <c r="F21" s="1270" t="s">
        <v>1657</v>
      </c>
      <c r="G21" s="1273" t="s">
        <v>84</v>
      </c>
      <c r="H21" s="1258"/>
      <c r="I21" s="1258">
        <v>1</v>
      </c>
      <c r="J21" s="1259" t="s">
        <v>1658</v>
      </c>
      <c r="K21" s="1254" t="s">
        <v>84</v>
      </c>
      <c r="L21" s="1252"/>
      <c r="M21" s="1252" t="s">
        <v>92</v>
      </c>
      <c r="N21" s="1255"/>
      <c r="O21" s="1254" t="s">
        <v>84</v>
      </c>
      <c r="P21" s="1252"/>
      <c r="Q21" s="1252" t="s">
        <v>92</v>
      </c>
      <c r="R21" s="1256"/>
      <c r="S21" s="1254" t="s">
        <v>84</v>
      </c>
      <c r="T21" s="1034"/>
      <c r="U21" s="1034" t="s">
        <v>92</v>
      </c>
      <c r="V21" s="1202"/>
      <c r="W21" s="288"/>
    </row>
    <row r="22" spans="1:24" s="1178" customFormat="1" ht="17.100000000000001" customHeight="1">
      <c r="A22" s="711"/>
      <c r="C22" s="710"/>
      <c r="D22" s="1258"/>
      <c r="E22" s="1267"/>
      <c r="F22" s="1271"/>
      <c r="G22" s="1273"/>
      <c r="H22" s="1258"/>
      <c r="I22" s="1258"/>
      <c r="J22" s="1260"/>
      <c r="K22" s="1254"/>
      <c r="L22" s="1252"/>
      <c r="M22" s="1252"/>
      <c r="N22" s="1255"/>
      <c r="O22" s="1254"/>
      <c r="P22" s="1252"/>
      <c r="Q22" s="1252"/>
      <c r="R22" s="1256"/>
      <c r="S22" s="1254"/>
      <c r="T22" s="1036"/>
      <c r="U22" s="707"/>
      <c r="V22" s="708"/>
      <c r="W22" s="709"/>
    </row>
    <row r="23" spans="1:24" s="1178" customFormat="1" ht="17.100000000000001" customHeight="1">
      <c r="A23" s="711"/>
      <c r="C23" s="710"/>
      <c r="D23" s="1253"/>
      <c r="E23" s="1268"/>
      <c r="F23" s="1271"/>
      <c r="G23" s="1257"/>
      <c r="H23" s="1253"/>
      <c r="I23" s="1253"/>
      <c r="J23" s="1260"/>
      <c r="K23" s="1257"/>
      <c r="L23" s="1253"/>
      <c r="M23" s="1253"/>
      <c r="N23" s="1256"/>
      <c r="O23" s="1257"/>
      <c r="P23" s="1186"/>
      <c r="Q23" s="707"/>
      <c r="R23" s="708"/>
      <c r="S23" s="704"/>
      <c r="T23" s="704"/>
      <c r="U23" s="704"/>
      <c r="V23" s="704"/>
      <c r="W23" s="709"/>
    </row>
    <row r="24" spans="1:24" s="1178" customFormat="1" ht="15" customHeight="1">
      <c r="A24" s="711"/>
      <c r="C24" s="710"/>
      <c r="D24" s="1253"/>
      <c r="E24" s="1268"/>
      <c r="F24" s="1271"/>
      <c r="G24" s="1257"/>
      <c r="H24" s="1253"/>
      <c r="I24" s="1253"/>
      <c r="J24" s="1261"/>
      <c r="K24" s="1257"/>
      <c r="L24" s="707"/>
      <c r="M24" s="708"/>
      <c r="N24" s="708"/>
      <c r="O24" s="708"/>
      <c r="P24" s="708"/>
      <c r="Q24" s="708"/>
      <c r="R24" s="708"/>
      <c r="S24" s="704"/>
      <c r="T24" s="704"/>
      <c r="U24" s="704"/>
      <c r="V24" s="704"/>
      <c r="W24" s="709"/>
    </row>
    <row r="25" spans="1:24" s="1178" customFormat="1" ht="17.100000000000001" customHeight="1">
      <c r="A25" s="711" t="s">
        <v>1659</v>
      </c>
      <c r="C25" s="710"/>
      <c r="D25" s="1253"/>
      <c r="E25" s="1268"/>
      <c r="F25" s="1271"/>
      <c r="G25" s="1257"/>
      <c r="H25" s="1262"/>
      <c r="I25" s="1258">
        <v>2</v>
      </c>
      <c r="J25" s="1259" t="s">
        <v>1660</v>
      </c>
      <c r="K25" s="1254" t="s">
        <v>84</v>
      </c>
      <c r="L25" s="1252"/>
      <c r="M25" s="1252" t="s">
        <v>92</v>
      </c>
      <c r="N25" s="1255"/>
      <c r="O25" s="1254" t="s">
        <v>84</v>
      </c>
      <c r="P25" s="1252"/>
      <c r="Q25" s="1252" t="s">
        <v>92</v>
      </c>
      <c r="R25" s="1256"/>
      <c r="S25" s="1254" t="s">
        <v>84</v>
      </c>
      <c r="T25" s="1034"/>
      <c r="U25" s="1034" t="s">
        <v>92</v>
      </c>
      <c r="V25" s="1202"/>
      <c r="W25" s="288"/>
    </row>
    <row r="26" spans="1:24" s="1178" customFormat="1" ht="17.100000000000001" customHeight="1">
      <c r="A26" s="711"/>
      <c r="C26" s="710"/>
      <c r="D26" s="1253"/>
      <c r="E26" s="1268"/>
      <c r="F26" s="1271"/>
      <c r="G26" s="1257"/>
      <c r="H26" s="1263"/>
      <c r="I26" s="1258"/>
      <c r="J26" s="1260"/>
      <c r="K26" s="1254"/>
      <c r="L26" s="1252"/>
      <c r="M26" s="1252"/>
      <c r="N26" s="1255"/>
      <c r="O26" s="1254"/>
      <c r="P26" s="1252"/>
      <c r="Q26" s="1252"/>
      <c r="R26" s="1256"/>
      <c r="S26" s="1254"/>
      <c r="T26" s="1036"/>
      <c r="U26" s="707"/>
      <c r="V26" s="708"/>
      <c r="W26" s="709"/>
    </row>
    <row r="27" spans="1:24" s="1178" customFormat="1" ht="17.100000000000001" customHeight="1">
      <c r="A27" s="711"/>
      <c r="C27" s="710"/>
      <c r="D27" s="1253"/>
      <c r="E27" s="1268"/>
      <c r="F27" s="1271"/>
      <c r="G27" s="1257"/>
      <c r="H27" s="1264"/>
      <c r="I27" s="1253"/>
      <c r="J27" s="1260"/>
      <c r="K27" s="1257"/>
      <c r="L27" s="1253"/>
      <c r="M27" s="1253"/>
      <c r="N27" s="1256"/>
      <c r="O27" s="1257"/>
      <c r="P27" s="1186"/>
      <c r="Q27" s="707"/>
      <c r="R27" s="708"/>
      <c r="S27" s="704"/>
      <c r="T27" s="704"/>
      <c r="U27" s="704"/>
      <c r="V27" s="704"/>
      <c r="W27" s="709"/>
    </row>
    <row r="28" spans="1:24" s="1178" customFormat="1" ht="15" customHeight="1">
      <c r="A28" s="711"/>
      <c r="C28" s="710"/>
      <c r="D28" s="1253"/>
      <c r="E28" s="1268"/>
      <c r="F28" s="1271"/>
      <c r="G28" s="1257"/>
      <c r="H28" s="1265"/>
      <c r="I28" s="1253"/>
      <c r="J28" s="1261"/>
      <c r="K28" s="1257"/>
      <c r="L28" s="707"/>
      <c r="M28" s="708"/>
      <c r="N28" s="708"/>
      <c r="O28" s="708"/>
      <c r="P28" s="708"/>
      <c r="Q28" s="708"/>
      <c r="R28" s="708"/>
      <c r="S28" s="704"/>
      <c r="T28" s="704"/>
      <c r="U28" s="704"/>
      <c r="V28" s="704"/>
      <c r="W28" s="709"/>
    </row>
    <row r="29" spans="1:24" s="1178" customFormat="1" ht="17.100000000000001" customHeight="1">
      <c r="A29" s="711" t="s">
        <v>1661</v>
      </c>
      <c r="C29" s="710"/>
      <c r="D29" s="1253"/>
      <c r="E29" s="1268"/>
      <c r="F29" s="1271"/>
      <c r="G29" s="1257"/>
      <c r="H29" s="1262"/>
      <c r="I29" s="1258">
        <v>3</v>
      </c>
      <c r="J29" s="1259" t="s">
        <v>1662</v>
      </c>
      <c r="K29" s="1254" t="s">
        <v>84</v>
      </c>
      <c r="L29" s="1252"/>
      <c r="M29" s="1252" t="s">
        <v>92</v>
      </c>
      <c r="N29" s="1255"/>
      <c r="O29" s="1254" t="s">
        <v>84</v>
      </c>
      <c r="P29" s="1252"/>
      <c r="Q29" s="1252" t="s">
        <v>92</v>
      </c>
      <c r="R29" s="1256"/>
      <c r="S29" s="1254" t="s">
        <v>84</v>
      </c>
      <c r="T29" s="1034"/>
      <c r="U29" s="1034" t="s">
        <v>92</v>
      </c>
      <c r="V29" s="1202"/>
      <c r="W29" s="288"/>
    </row>
    <row r="30" spans="1:24" s="1178" customFormat="1" ht="17.100000000000001" customHeight="1">
      <c r="A30" s="711"/>
      <c r="C30" s="710"/>
      <c r="D30" s="1253"/>
      <c r="E30" s="1268"/>
      <c r="F30" s="1271"/>
      <c r="G30" s="1257"/>
      <c r="H30" s="1263"/>
      <c r="I30" s="1258"/>
      <c r="J30" s="1260"/>
      <c r="K30" s="1254"/>
      <c r="L30" s="1252"/>
      <c r="M30" s="1252"/>
      <c r="N30" s="1255"/>
      <c r="O30" s="1254"/>
      <c r="P30" s="1252"/>
      <c r="Q30" s="1252"/>
      <c r="R30" s="1256"/>
      <c r="S30" s="1254"/>
      <c r="T30" s="1036"/>
      <c r="U30" s="707"/>
      <c r="V30" s="708"/>
      <c r="W30" s="709"/>
    </row>
    <row r="31" spans="1:24" s="1178" customFormat="1" ht="17.100000000000001" customHeight="1">
      <c r="A31" s="711"/>
      <c r="C31" s="710"/>
      <c r="D31" s="1253"/>
      <c r="E31" s="1268"/>
      <c r="F31" s="1271"/>
      <c r="G31" s="1257"/>
      <c r="H31" s="1264"/>
      <c r="I31" s="1253"/>
      <c r="J31" s="1260"/>
      <c r="K31" s="1257"/>
      <c r="L31" s="1253"/>
      <c r="M31" s="1253"/>
      <c r="N31" s="1256"/>
      <c r="O31" s="1257"/>
      <c r="P31" s="1186"/>
      <c r="Q31" s="707"/>
      <c r="R31" s="708"/>
      <c r="S31" s="704"/>
      <c r="T31" s="704"/>
      <c r="U31" s="704"/>
      <c r="V31" s="704"/>
      <c r="W31" s="709"/>
    </row>
    <row r="32" spans="1:24" s="1178" customFormat="1" ht="15" customHeight="1">
      <c r="A32" s="711"/>
      <c r="C32" s="710"/>
      <c r="D32" s="1253"/>
      <c r="E32" s="1268"/>
      <c r="F32" s="1271"/>
      <c r="G32" s="1257"/>
      <c r="H32" s="1265"/>
      <c r="I32" s="1253"/>
      <c r="J32" s="1261"/>
      <c r="K32" s="1257"/>
      <c r="L32" s="707"/>
      <c r="M32" s="708"/>
      <c r="N32" s="708"/>
      <c r="O32" s="708"/>
      <c r="P32" s="708"/>
      <c r="Q32" s="708"/>
      <c r="R32" s="708"/>
      <c r="S32" s="704"/>
      <c r="T32" s="704"/>
      <c r="U32" s="704"/>
      <c r="V32" s="704"/>
      <c r="W32" s="709"/>
    </row>
    <row r="33" spans="1:23" s="1178" customFormat="1" ht="17.100000000000001" customHeight="1">
      <c r="A33" s="711" t="s">
        <v>1663</v>
      </c>
      <c r="C33" s="710"/>
      <c r="D33" s="1253"/>
      <c r="E33" s="1268"/>
      <c r="F33" s="1271"/>
      <c r="G33" s="1257"/>
      <c r="H33" s="1262"/>
      <c r="I33" s="1258">
        <v>4</v>
      </c>
      <c r="J33" s="1259" t="s">
        <v>1664</v>
      </c>
      <c r="K33" s="1254" t="s">
        <v>84</v>
      </c>
      <c r="L33" s="1252"/>
      <c r="M33" s="1252" t="s">
        <v>92</v>
      </c>
      <c r="N33" s="1255"/>
      <c r="O33" s="1254" t="s">
        <v>84</v>
      </c>
      <c r="P33" s="1252"/>
      <c r="Q33" s="1252" t="s">
        <v>92</v>
      </c>
      <c r="R33" s="1256"/>
      <c r="S33" s="1254" t="s">
        <v>84</v>
      </c>
      <c r="T33" s="1034"/>
      <c r="U33" s="1034" t="s">
        <v>92</v>
      </c>
      <c r="V33" s="1202"/>
      <c r="W33" s="288"/>
    </row>
    <row r="34" spans="1:23" s="1178" customFormat="1" ht="17.100000000000001" customHeight="1">
      <c r="A34" s="711"/>
      <c r="C34" s="710"/>
      <c r="D34" s="1253"/>
      <c r="E34" s="1268"/>
      <c r="F34" s="1271"/>
      <c r="G34" s="1257"/>
      <c r="H34" s="1263"/>
      <c r="I34" s="1258"/>
      <c r="J34" s="1260"/>
      <c r="K34" s="1254"/>
      <c r="L34" s="1252"/>
      <c r="M34" s="1252"/>
      <c r="N34" s="1255"/>
      <c r="O34" s="1254"/>
      <c r="P34" s="1252"/>
      <c r="Q34" s="1252"/>
      <c r="R34" s="1256"/>
      <c r="S34" s="1254"/>
      <c r="T34" s="1036"/>
      <c r="U34" s="707"/>
      <c r="V34" s="708"/>
      <c r="W34" s="709"/>
    </row>
    <row r="35" spans="1:23" s="1178" customFormat="1" ht="17.100000000000001" customHeight="1">
      <c r="A35" s="711"/>
      <c r="C35" s="710"/>
      <c r="D35" s="1253"/>
      <c r="E35" s="1268"/>
      <c r="F35" s="1271"/>
      <c r="G35" s="1257"/>
      <c r="H35" s="1264"/>
      <c r="I35" s="1253"/>
      <c r="J35" s="1260"/>
      <c r="K35" s="1257"/>
      <c r="L35" s="1253"/>
      <c r="M35" s="1253"/>
      <c r="N35" s="1256"/>
      <c r="O35" s="1257"/>
      <c r="P35" s="1186"/>
      <c r="Q35" s="707"/>
      <c r="R35" s="708"/>
      <c r="S35" s="704"/>
      <c r="T35" s="704"/>
      <c r="U35" s="704"/>
      <c r="V35" s="704"/>
      <c r="W35" s="709"/>
    </row>
    <row r="36" spans="1:23" s="1178" customFormat="1" ht="15" customHeight="1">
      <c r="A36" s="711"/>
      <c r="C36" s="710"/>
      <c r="D36" s="1253"/>
      <c r="E36" s="1268"/>
      <c r="F36" s="1271"/>
      <c r="G36" s="1257"/>
      <c r="H36" s="1265"/>
      <c r="I36" s="1253"/>
      <c r="J36" s="1261"/>
      <c r="K36" s="1257"/>
      <c r="L36" s="707"/>
      <c r="M36" s="708"/>
      <c r="N36" s="708"/>
      <c r="O36" s="708"/>
      <c r="P36" s="708"/>
      <c r="Q36" s="708"/>
      <c r="R36" s="708"/>
      <c r="S36" s="704"/>
      <c r="T36" s="704"/>
      <c r="U36" s="704"/>
      <c r="V36" s="704"/>
      <c r="W36" s="709"/>
    </row>
    <row r="37" spans="1:23" s="1178" customFormat="1" ht="17.100000000000001" customHeight="1">
      <c r="A37" s="711" t="s">
        <v>1665</v>
      </c>
      <c r="C37" s="710"/>
      <c r="D37" s="1253"/>
      <c r="E37" s="1268"/>
      <c r="F37" s="1271"/>
      <c r="G37" s="1257"/>
      <c r="H37" s="1262"/>
      <c r="I37" s="1258">
        <v>5</v>
      </c>
      <c r="J37" s="1259" t="s">
        <v>1666</v>
      </c>
      <c r="K37" s="1254" t="s">
        <v>84</v>
      </c>
      <c r="L37" s="1252"/>
      <c r="M37" s="1252" t="s">
        <v>92</v>
      </c>
      <c r="N37" s="1255"/>
      <c r="O37" s="1254" t="s">
        <v>84</v>
      </c>
      <c r="P37" s="1252"/>
      <c r="Q37" s="1252" t="s">
        <v>92</v>
      </c>
      <c r="R37" s="1256"/>
      <c r="S37" s="1254" t="s">
        <v>84</v>
      </c>
      <c r="T37" s="1034"/>
      <c r="U37" s="1034" t="s">
        <v>92</v>
      </c>
      <c r="V37" s="1202"/>
      <c r="W37" s="288"/>
    </row>
    <row r="38" spans="1:23" s="1178" customFormat="1" ht="17.100000000000001" customHeight="1">
      <c r="A38" s="711"/>
      <c r="C38" s="710"/>
      <c r="D38" s="1253"/>
      <c r="E38" s="1268"/>
      <c r="F38" s="1271"/>
      <c r="G38" s="1257"/>
      <c r="H38" s="1263"/>
      <c r="I38" s="1258"/>
      <c r="J38" s="1260"/>
      <c r="K38" s="1254"/>
      <c r="L38" s="1252"/>
      <c r="M38" s="1252"/>
      <c r="N38" s="1255"/>
      <c r="O38" s="1254"/>
      <c r="P38" s="1252"/>
      <c r="Q38" s="1252"/>
      <c r="R38" s="1256"/>
      <c r="S38" s="1254"/>
      <c r="T38" s="1036"/>
      <c r="U38" s="707"/>
      <c r="V38" s="708"/>
      <c r="W38" s="709"/>
    </row>
    <row r="39" spans="1:23" s="1178" customFormat="1" ht="17.100000000000001" customHeight="1">
      <c r="A39" s="711"/>
      <c r="C39" s="710"/>
      <c r="D39" s="1253"/>
      <c r="E39" s="1268"/>
      <c r="F39" s="1271"/>
      <c r="G39" s="1257"/>
      <c r="H39" s="1264"/>
      <c r="I39" s="1253"/>
      <c r="J39" s="1260"/>
      <c r="K39" s="1257"/>
      <c r="L39" s="1253"/>
      <c r="M39" s="1253"/>
      <c r="N39" s="1256"/>
      <c r="O39" s="1257"/>
      <c r="P39" s="1186"/>
      <c r="Q39" s="707"/>
      <c r="R39" s="708"/>
      <c r="S39" s="704"/>
      <c r="T39" s="704"/>
      <c r="U39" s="704"/>
      <c r="V39" s="704"/>
      <c r="W39" s="709"/>
    </row>
    <row r="40" spans="1:23" s="1178" customFormat="1" ht="15" customHeight="1">
      <c r="A40" s="711"/>
      <c r="C40" s="710"/>
      <c r="D40" s="1253"/>
      <c r="E40" s="1268"/>
      <c r="F40" s="1271"/>
      <c r="G40" s="1257"/>
      <c r="H40" s="1265"/>
      <c r="I40" s="1253"/>
      <c r="J40" s="1261"/>
      <c r="K40" s="1257"/>
      <c r="L40" s="707"/>
      <c r="M40" s="708"/>
      <c r="N40" s="708"/>
      <c r="O40" s="708"/>
      <c r="P40" s="708"/>
      <c r="Q40" s="708"/>
      <c r="R40" s="708"/>
      <c r="S40" s="704"/>
      <c r="T40" s="704"/>
      <c r="U40" s="704"/>
      <c r="V40" s="704"/>
      <c r="W40" s="709"/>
    </row>
    <row r="41" spans="1:23" s="1178" customFormat="1" ht="15" customHeight="1">
      <c r="A41" s="711"/>
      <c r="C41" s="710"/>
      <c r="D41" s="1253"/>
      <c r="E41" s="1269"/>
      <c r="F41" s="1272"/>
      <c r="G41" s="1257"/>
      <c r="H41" s="707"/>
      <c r="I41" s="708"/>
      <c r="J41" s="708"/>
      <c r="K41" s="708"/>
      <c r="L41" s="708"/>
      <c r="M41" s="708"/>
      <c r="N41" s="708"/>
      <c r="O41" s="708"/>
      <c r="P41" s="708"/>
      <c r="Q41" s="708"/>
      <c r="R41" s="708"/>
      <c r="S41" s="704"/>
      <c r="T41" s="704"/>
      <c r="U41" s="704"/>
      <c r="V41" s="704"/>
      <c r="W41" s="709"/>
    </row>
    <row r="42" spans="1:23" ht="17.100000000000001" customHeight="1">
      <c r="D42" s="111"/>
      <c r="E42" s="112"/>
      <c r="F42" s="112"/>
      <c r="G42" s="112"/>
      <c r="H42" s="112"/>
      <c r="I42" s="112"/>
      <c r="J42" s="112"/>
      <c r="K42" s="112"/>
      <c r="L42" s="112"/>
      <c r="M42" s="112"/>
      <c r="N42" s="112"/>
      <c r="O42" s="112"/>
      <c r="P42" s="112"/>
      <c r="Q42" s="112"/>
      <c r="R42" s="112"/>
      <c r="S42" s="511"/>
      <c r="T42" s="511"/>
      <c r="U42" s="511"/>
      <c r="V42" s="511"/>
      <c r="W42" s="113"/>
    </row>
    <row r="43" spans="1:23" ht="3" customHeight="1"/>
    <row r="44" spans="1:23" ht="11.25" hidden="1" customHeight="1"/>
    <row r="45" spans="1:23" ht="0.95" customHeight="1"/>
    <row r="46" spans="1:23" ht="23.25" customHeight="1"/>
    <row r="47" spans="1:23" ht="3" customHeight="1"/>
    <row r="48" spans="1:23" ht="17.100000000000001" customHeight="1">
      <c r="E48" s="1274" t="s">
        <v>642</v>
      </c>
      <c r="F48" s="1274"/>
      <c r="G48" s="1274"/>
      <c r="H48" s="1274"/>
      <c r="I48" s="1274"/>
      <c r="J48" s="1274"/>
      <c r="K48" s="1274"/>
      <c r="L48" s="1274"/>
      <c r="M48" s="1274"/>
      <c r="N48" s="1274"/>
      <c r="O48" s="1274"/>
      <c r="P48" s="1274"/>
      <c r="Q48" s="1274"/>
      <c r="R48" s="1274"/>
      <c r="S48" s="1274"/>
      <c r="T48" s="1274"/>
      <c r="U48" s="1274"/>
      <c r="V48" s="1274"/>
      <c r="W48" s="1274"/>
    </row>
    <row r="49" spans="5:23" ht="36.950000000000003" customHeight="1">
      <c r="E49" s="1275" t="s">
        <v>644</v>
      </c>
      <c r="F49" s="1276"/>
      <c r="G49" s="1276"/>
      <c r="H49" s="1276"/>
      <c r="I49" s="1276"/>
      <c r="J49" s="1276"/>
      <c r="K49" s="1276"/>
      <c r="L49" s="1276"/>
      <c r="M49" s="1276"/>
      <c r="N49" s="1276"/>
      <c r="O49" s="1276"/>
      <c r="P49" s="1276"/>
      <c r="Q49" s="1276"/>
      <c r="R49" s="1276"/>
      <c r="S49" s="1276"/>
      <c r="T49" s="1276"/>
      <c r="U49" s="1276"/>
      <c r="V49" s="1276"/>
      <c r="W49" s="1276"/>
    </row>
    <row r="50" spans="5:23" ht="17.100000000000001" customHeight="1">
      <c r="E50" s="1275" t="s">
        <v>645</v>
      </c>
      <c r="F50" s="1276"/>
      <c r="G50" s="1276"/>
      <c r="H50" s="1276"/>
      <c r="I50" s="1276"/>
      <c r="J50" s="1276"/>
      <c r="K50" s="1276"/>
      <c r="L50" s="1276"/>
      <c r="M50" s="1276"/>
      <c r="N50" s="1276"/>
      <c r="O50" s="1276"/>
      <c r="P50" s="1276"/>
      <c r="Q50" s="1276"/>
      <c r="R50" s="1276"/>
      <c r="S50" s="1276"/>
      <c r="T50" s="1276"/>
      <c r="U50" s="1276"/>
      <c r="V50" s="1276"/>
      <c r="W50" s="1276"/>
    </row>
    <row r="51" spans="5:23" ht="27" customHeight="1">
      <c r="E51" s="1275" t="s">
        <v>646</v>
      </c>
      <c r="F51" s="1276"/>
      <c r="G51" s="1276"/>
      <c r="H51" s="1276"/>
      <c r="I51" s="1276"/>
      <c r="J51" s="1276"/>
      <c r="K51" s="1276"/>
      <c r="L51" s="1276"/>
      <c r="M51" s="1276"/>
      <c r="N51" s="1276"/>
      <c r="O51" s="1276"/>
      <c r="P51" s="1276"/>
      <c r="Q51" s="1276"/>
      <c r="R51" s="1276"/>
      <c r="S51" s="1276"/>
      <c r="T51" s="1276"/>
      <c r="U51" s="1276"/>
      <c r="V51" s="1276"/>
      <c r="W51" s="1276"/>
    </row>
    <row r="52" spans="5:23" ht="17.100000000000001" customHeight="1">
      <c r="E52" s="1275" t="s">
        <v>647</v>
      </c>
      <c r="F52" s="1276"/>
      <c r="G52" s="1276"/>
      <c r="H52" s="1276"/>
      <c r="I52" s="1276"/>
      <c r="J52" s="1276"/>
      <c r="K52" s="1276"/>
      <c r="L52" s="1276"/>
      <c r="M52" s="1276"/>
      <c r="N52" s="1276"/>
      <c r="O52" s="1276"/>
      <c r="P52" s="1276"/>
      <c r="Q52" s="1276"/>
      <c r="R52" s="1276"/>
      <c r="S52" s="1276"/>
      <c r="T52" s="1276"/>
      <c r="U52" s="1276"/>
      <c r="V52" s="1276"/>
      <c r="W52" s="1276"/>
    </row>
    <row r="53" spans="5:23" ht="15" customHeight="1">
      <c r="E53" s="745"/>
      <c r="F53" s="210"/>
      <c r="G53" s="210"/>
      <c r="H53" s="210"/>
      <c r="I53" s="210"/>
      <c r="J53" s="210"/>
      <c r="K53" s="210"/>
      <c r="L53" s="210"/>
      <c r="M53" s="210"/>
      <c r="N53" s="210"/>
      <c r="O53" s="210"/>
      <c r="P53" s="210"/>
      <c r="Q53" s="210"/>
      <c r="R53" s="210"/>
      <c r="S53" s="210"/>
      <c r="T53" s="210"/>
      <c r="U53" s="210"/>
      <c r="V53" s="210"/>
      <c r="W53" s="210"/>
    </row>
    <row r="54" spans="5:23" ht="15" customHeight="1">
      <c r="E54" s="1274" t="s">
        <v>643</v>
      </c>
      <c r="F54" s="1274"/>
      <c r="G54" s="1274"/>
      <c r="H54" s="1274"/>
      <c r="I54" s="1274"/>
      <c r="J54" s="1274"/>
      <c r="K54" s="1274"/>
      <c r="L54" s="1274"/>
      <c r="M54" s="1274"/>
      <c r="N54" s="1274"/>
      <c r="O54" s="1274"/>
      <c r="P54" s="1274"/>
      <c r="Q54" s="1274"/>
      <c r="R54" s="1274"/>
      <c r="S54" s="1274"/>
      <c r="T54" s="1274"/>
      <c r="U54" s="1274"/>
      <c r="V54" s="1274"/>
      <c r="W54" s="1274"/>
    </row>
    <row r="55" spans="5:23" ht="17.100000000000001" customHeight="1">
      <c r="E55" s="1275" t="s">
        <v>648</v>
      </c>
      <c r="F55" s="1276"/>
      <c r="G55" s="1276"/>
      <c r="H55" s="1276"/>
      <c r="I55" s="1276"/>
      <c r="J55" s="1276"/>
      <c r="K55" s="1276"/>
      <c r="L55" s="1276"/>
      <c r="M55" s="1276"/>
      <c r="N55" s="1276"/>
      <c r="O55" s="1276"/>
      <c r="P55" s="1276"/>
      <c r="Q55" s="1276"/>
      <c r="R55" s="1276"/>
      <c r="S55" s="1276"/>
      <c r="T55" s="1276"/>
      <c r="U55" s="1276"/>
      <c r="V55" s="1276"/>
      <c r="W55" s="1276"/>
    </row>
    <row r="56" spans="5:23" ht="17.100000000000001" customHeight="1">
      <c r="E56" s="1275" t="s">
        <v>649</v>
      </c>
      <c r="F56" s="1276"/>
      <c r="G56" s="1276"/>
      <c r="H56" s="1276"/>
      <c r="I56" s="1276"/>
      <c r="J56" s="1276"/>
      <c r="K56" s="1276"/>
      <c r="L56" s="1276"/>
      <c r="M56" s="1276"/>
      <c r="N56" s="1276"/>
      <c r="O56" s="1276"/>
      <c r="P56" s="1276"/>
      <c r="Q56" s="1276"/>
      <c r="R56" s="1276"/>
      <c r="S56" s="1276"/>
      <c r="T56" s="1276"/>
      <c r="U56" s="1276"/>
      <c r="V56" s="1276"/>
      <c r="W56" s="1276"/>
    </row>
  </sheetData>
  <sheetProtection password="FA9C" sheet="1" objects="1" scenarios="1" formatColumns="0" formatRows="0"/>
  <dataConsolidate/>
  <mergeCells count="101">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E56:W56"/>
    <mergeCell ref="E48:W48"/>
    <mergeCell ref="E49:W49"/>
    <mergeCell ref="E50:W50"/>
    <mergeCell ref="E51:W51"/>
    <mergeCell ref="G8:J8"/>
    <mergeCell ref="J17:J18"/>
    <mergeCell ref="H19:I19"/>
    <mergeCell ref="L19:M19"/>
    <mergeCell ref="E52:W52"/>
    <mergeCell ref="P19:Q19"/>
    <mergeCell ref="W17:W18"/>
    <mergeCell ref="O17:R17"/>
    <mergeCell ref="K17:N17"/>
    <mergeCell ref="T19:U19"/>
    <mergeCell ref="S17:V17"/>
    <mergeCell ref="T18:U18"/>
    <mergeCell ref="L18:M18"/>
    <mergeCell ref="P18:Q18"/>
    <mergeCell ref="I21:I24"/>
    <mergeCell ref="J21:J24"/>
    <mergeCell ref="S25:S26"/>
    <mergeCell ref="K21:K24"/>
    <mergeCell ref="L21:L23"/>
    <mergeCell ref="D21:D41"/>
    <mergeCell ref="E21:E41"/>
    <mergeCell ref="F21:F41"/>
    <mergeCell ref="G21:G41"/>
    <mergeCell ref="H21:H24"/>
    <mergeCell ref="H29:H32"/>
    <mergeCell ref="H37:H40"/>
    <mergeCell ref="E54:W54"/>
    <mergeCell ref="E55:W55"/>
    <mergeCell ref="P21:P22"/>
    <mergeCell ref="Q21:Q22"/>
    <mergeCell ref="R21:R22"/>
    <mergeCell ref="S21:S22"/>
    <mergeCell ref="H25:H28"/>
    <mergeCell ref="I25:I28"/>
    <mergeCell ref="J25:J28"/>
    <mergeCell ref="K25:K28"/>
    <mergeCell ref="L25:L27"/>
    <mergeCell ref="M25:M27"/>
    <mergeCell ref="N25:N27"/>
    <mergeCell ref="O25:O27"/>
    <mergeCell ref="P25:P26"/>
    <mergeCell ref="Q25:Q26"/>
    <mergeCell ref="R25:R26"/>
    <mergeCell ref="M21:M23"/>
    <mergeCell ref="N21:N23"/>
    <mergeCell ref="O21:O23"/>
    <mergeCell ref="S29:S30"/>
    <mergeCell ref="H33:H36"/>
    <mergeCell ref="I33:I36"/>
    <mergeCell ref="J33:J36"/>
    <mergeCell ref="K33:K36"/>
    <mergeCell ref="L33:L35"/>
    <mergeCell ref="M33:M35"/>
    <mergeCell ref="N33:N35"/>
    <mergeCell ref="O33:O35"/>
    <mergeCell ref="P33:P34"/>
    <mergeCell ref="Q33:Q34"/>
    <mergeCell ref="R33:R34"/>
    <mergeCell ref="S33:S34"/>
    <mergeCell ref="N29:N31"/>
    <mergeCell ref="O29:O31"/>
    <mergeCell ref="P29:P30"/>
    <mergeCell ref="Q29:Q30"/>
    <mergeCell ref="R29:R30"/>
    <mergeCell ref="I29:I32"/>
    <mergeCell ref="J29:J32"/>
    <mergeCell ref="K29:K32"/>
    <mergeCell ref="L29:L31"/>
    <mergeCell ref="M29:M31"/>
    <mergeCell ref="S37:S38"/>
    <mergeCell ref="N37:N39"/>
    <mergeCell ref="O37:O39"/>
    <mergeCell ref="P37:P38"/>
    <mergeCell ref="Q37:Q38"/>
    <mergeCell ref="R37:R38"/>
    <mergeCell ref="I37:I40"/>
    <mergeCell ref="J37:J40"/>
    <mergeCell ref="K37:K40"/>
    <mergeCell ref="L37:L39"/>
    <mergeCell ref="M37:M39"/>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5:G26 K25:K26 O25:O26 S25:S26 G29:G30 K29:K30 O29:O30 S29:S30 G33:G34 K33:K34 O33:O34 S33:S34 G37:G38 K37:K38 O37:O38 S37:S3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5:N27 N29:N31 N33:N35 N37:N39">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5:F26 F29:F30 F33:F34 F37:F38"/>
    <dataValidation type="textLength" operator="lessThanOrEqual" allowBlank="1" showInputMessage="1" showErrorMessage="1" errorTitle="Ошибка" error="Допускается ввод не более 900 символов!" sqref="V21:W21 R21:R22 J21 V25:W25 R25:R26 J25 V29:W29 R29:R30 J29 V33:W33 R33:R34 J33 V37:W37 R37:R38 J37">
      <formula1>900</formula1>
    </dataValidation>
    <dataValidation type="list" allowBlank="1" showInputMessage="1" showErrorMessage="1" errorTitle="Ошибка" error="Выберите значение из списка" prompt="Выберите значение из списка" sqref="E25:E26 E29:E30 E33:E34 E37:E38">
      <formula1>kind_group_rates_load_filter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8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982</v>
      </c>
      <c r="B1" s="5" t="s">
        <v>998</v>
      </c>
      <c r="C1" s="5" t="s">
        <v>999</v>
      </c>
      <c r="D1" s="5" t="s">
        <v>1000</v>
      </c>
      <c r="E1" s="5" t="s">
        <v>1001</v>
      </c>
      <c r="F1" s="5" t="s">
        <v>1002</v>
      </c>
      <c r="G1" s="5" t="s">
        <v>1003</v>
      </c>
      <c r="H1" s="5" t="s">
        <v>1004</v>
      </c>
      <c r="I1" s="5" t="s">
        <v>1005</v>
      </c>
    </row>
    <row r="2" spans="1:10">
      <c r="A2" s="5">
        <v>1</v>
      </c>
      <c r="B2" s="5" t="s">
        <v>1006</v>
      </c>
      <c r="C2" s="5" t="s">
        <v>167</v>
      </c>
      <c r="D2" s="5" t="s">
        <v>1007</v>
      </c>
      <c r="E2" s="5" t="s">
        <v>1008</v>
      </c>
      <c r="F2" s="5" t="s">
        <v>1009</v>
      </c>
      <c r="G2" s="5" t="s">
        <v>1010</v>
      </c>
      <c r="J2" s="5" t="s">
        <v>1646</v>
      </c>
    </row>
    <row r="3" spans="1:10">
      <c r="A3" s="5">
        <v>2</v>
      </c>
      <c r="B3" s="5" t="s">
        <v>1006</v>
      </c>
      <c r="C3" s="5" t="s">
        <v>167</v>
      </c>
      <c r="D3" s="5" t="s">
        <v>1011</v>
      </c>
      <c r="E3" s="5" t="s">
        <v>1012</v>
      </c>
      <c r="F3" s="5" t="s">
        <v>1013</v>
      </c>
      <c r="G3" s="5" t="s">
        <v>1014</v>
      </c>
      <c r="J3" s="5" t="s">
        <v>1646</v>
      </c>
    </row>
    <row r="4" spans="1:10">
      <c r="A4" s="5">
        <v>3</v>
      </c>
      <c r="B4" s="5" t="s">
        <v>1006</v>
      </c>
      <c r="C4" s="5" t="s">
        <v>167</v>
      </c>
      <c r="D4" s="5" t="s">
        <v>1015</v>
      </c>
      <c r="E4" s="5" t="s">
        <v>1016</v>
      </c>
      <c r="F4" s="5" t="s">
        <v>1017</v>
      </c>
      <c r="G4" s="5" t="s">
        <v>1018</v>
      </c>
      <c r="J4" s="5" t="s">
        <v>1646</v>
      </c>
    </row>
    <row r="5" spans="1:10">
      <c r="A5" s="5">
        <v>4</v>
      </c>
      <c r="B5" s="5" t="s">
        <v>1006</v>
      </c>
      <c r="C5" s="5" t="s">
        <v>167</v>
      </c>
      <c r="D5" s="5" t="s">
        <v>1019</v>
      </c>
      <c r="E5" s="5" t="s">
        <v>1020</v>
      </c>
      <c r="F5" s="5" t="s">
        <v>1021</v>
      </c>
      <c r="G5" s="5" t="s">
        <v>1022</v>
      </c>
      <c r="J5" s="5" t="s">
        <v>1646</v>
      </c>
    </row>
    <row r="6" spans="1:10">
      <c r="A6" s="5">
        <v>5</v>
      </c>
      <c r="B6" s="5" t="s">
        <v>1006</v>
      </c>
      <c r="C6" s="5" t="s">
        <v>167</v>
      </c>
      <c r="D6" s="5" t="s">
        <v>1023</v>
      </c>
      <c r="E6" s="5" t="s">
        <v>1024</v>
      </c>
      <c r="F6" s="5" t="s">
        <v>1009</v>
      </c>
      <c r="G6" s="5" t="s">
        <v>1014</v>
      </c>
      <c r="J6" s="5" t="s">
        <v>1646</v>
      </c>
    </row>
    <row r="7" spans="1:10">
      <c r="A7" s="5">
        <v>6</v>
      </c>
      <c r="B7" s="5" t="s">
        <v>1006</v>
      </c>
      <c r="C7" s="5" t="s">
        <v>167</v>
      </c>
      <c r="D7" s="5" t="s">
        <v>1025</v>
      </c>
      <c r="E7" s="5" t="s">
        <v>1026</v>
      </c>
      <c r="F7" s="5" t="s">
        <v>1027</v>
      </c>
      <c r="G7" s="5" t="s">
        <v>1028</v>
      </c>
      <c r="H7" s="5" t="s">
        <v>1029</v>
      </c>
      <c r="J7" s="5" t="s">
        <v>1646</v>
      </c>
    </row>
    <row r="8" spans="1:10">
      <c r="A8" s="5">
        <v>7</v>
      </c>
      <c r="B8" s="5" t="s">
        <v>1006</v>
      </c>
      <c r="C8" s="5" t="s">
        <v>167</v>
      </c>
      <c r="D8" s="5" t="s">
        <v>1030</v>
      </c>
      <c r="E8" s="5" t="s">
        <v>1031</v>
      </c>
      <c r="F8" s="5" t="s">
        <v>1032</v>
      </c>
      <c r="G8" s="5" t="s">
        <v>1033</v>
      </c>
      <c r="H8" s="5" t="s">
        <v>1034</v>
      </c>
      <c r="J8" s="5" t="s">
        <v>1646</v>
      </c>
    </row>
    <row r="9" spans="1:10">
      <c r="A9" s="5">
        <v>8</v>
      </c>
      <c r="B9" s="5" t="s">
        <v>1006</v>
      </c>
      <c r="C9" s="5" t="s">
        <v>167</v>
      </c>
      <c r="D9" s="5" t="s">
        <v>1035</v>
      </c>
      <c r="E9" s="5" t="s">
        <v>1036</v>
      </c>
      <c r="F9" s="5" t="s">
        <v>1037</v>
      </c>
      <c r="G9" s="5" t="s">
        <v>1038</v>
      </c>
      <c r="J9" s="5" t="s">
        <v>1646</v>
      </c>
    </row>
    <row r="10" spans="1:10">
      <c r="A10" s="5">
        <v>9</v>
      </c>
      <c r="B10" s="5" t="s">
        <v>1006</v>
      </c>
      <c r="C10" s="5" t="s">
        <v>167</v>
      </c>
      <c r="D10" s="5" t="s">
        <v>1039</v>
      </c>
      <c r="E10" s="5" t="s">
        <v>1040</v>
      </c>
      <c r="F10" s="5" t="s">
        <v>1041</v>
      </c>
      <c r="G10" s="5" t="s">
        <v>1042</v>
      </c>
      <c r="H10" s="5" t="s">
        <v>1043</v>
      </c>
      <c r="J10" s="5" t="s">
        <v>1646</v>
      </c>
    </row>
    <row r="11" spans="1:10">
      <c r="A11" s="5">
        <v>10</v>
      </c>
      <c r="B11" s="5" t="s">
        <v>1006</v>
      </c>
      <c r="C11" s="5" t="s">
        <v>167</v>
      </c>
      <c r="D11" s="5" t="s">
        <v>1044</v>
      </c>
      <c r="E11" s="5" t="s">
        <v>1045</v>
      </c>
      <c r="F11" s="5" t="s">
        <v>1046</v>
      </c>
      <c r="G11" s="5" t="s">
        <v>1047</v>
      </c>
      <c r="J11" s="5" t="s">
        <v>1646</v>
      </c>
    </row>
    <row r="12" spans="1:10">
      <c r="A12" s="5">
        <v>11</v>
      </c>
      <c r="B12" s="5" t="s">
        <v>1006</v>
      </c>
      <c r="C12" s="5" t="s">
        <v>167</v>
      </c>
      <c r="D12" s="5" t="s">
        <v>1048</v>
      </c>
      <c r="E12" s="5" t="s">
        <v>1049</v>
      </c>
      <c r="F12" s="5" t="s">
        <v>1050</v>
      </c>
      <c r="G12" s="5" t="s">
        <v>1022</v>
      </c>
      <c r="H12" s="5" t="s">
        <v>1051</v>
      </c>
      <c r="J12" s="5" t="s">
        <v>1646</v>
      </c>
    </row>
    <row r="13" spans="1:10">
      <c r="A13" s="5">
        <v>12</v>
      </c>
      <c r="B13" s="5" t="s">
        <v>1006</v>
      </c>
      <c r="C13" s="5" t="s">
        <v>167</v>
      </c>
      <c r="D13" s="5" t="s">
        <v>1052</v>
      </c>
      <c r="E13" s="5" t="s">
        <v>1053</v>
      </c>
      <c r="F13" s="5" t="s">
        <v>1054</v>
      </c>
      <c r="G13" s="5" t="s">
        <v>1042</v>
      </c>
      <c r="J13" s="5" t="s">
        <v>1646</v>
      </c>
    </row>
    <row r="14" spans="1:10">
      <c r="A14" s="5">
        <v>13</v>
      </c>
      <c r="B14" s="5" t="s">
        <v>1006</v>
      </c>
      <c r="C14" s="5" t="s">
        <v>167</v>
      </c>
      <c r="D14" s="5" t="s">
        <v>1055</v>
      </c>
      <c r="E14" s="5" t="s">
        <v>1056</v>
      </c>
      <c r="F14" s="5" t="s">
        <v>1057</v>
      </c>
      <c r="G14" s="5" t="s">
        <v>1058</v>
      </c>
      <c r="J14" s="5" t="s">
        <v>1646</v>
      </c>
    </row>
    <row r="15" spans="1:10">
      <c r="A15" s="5">
        <v>14</v>
      </c>
      <c r="B15" s="5" t="s">
        <v>1006</v>
      </c>
      <c r="C15" s="5" t="s">
        <v>167</v>
      </c>
      <c r="D15" s="5" t="s">
        <v>1059</v>
      </c>
      <c r="E15" s="5" t="s">
        <v>1056</v>
      </c>
      <c r="F15" s="5" t="s">
        <v>1057</v>
      </c>
      <c r="G15" s="5" t="s">
        <v>1060</v>
      </c>
      <c r="J15" s="5" t="s">
        <v>1646</v>
      </c>
    </row>
    <row r="16" spans="1:10">
      <c r="A16" s="5">
        <v>15</v>
      </c>
      <c r="B16" s="5" t="s">
        <v>1006</v>
      </c>
      <c r="C16" s="5" t="s">
        <v>167</v>
      </c>
      <c r="D16" s="5" t="s">
        <v>1061</v>
      </c>
      <c r="E16" s="5" t="s">
        <v>1062</v>
      </c>
      <c r="F16" s="5" t="s">
        <v>1063</v>
      </c>
      <c r="G16" s="5" t="s">
        <v>1064</v>
      </c>
      <c r="H16" s="5" t="s">
        <v>1065</v>
      </c>
      <c r="J16" s="5" t="s">
        <v>1646</v>
      </c>
    </row>
    <row r="17" spans="1:10">
      <c r="A17" s="5">
        <v>16</v>
      </c>
      <c r="B17" s="5" t="s">
        <v>1006</v>
      </c>
      <c r="C17" s="5" t="s">
        <v>167</v>
      </c>
      <c r="D17" s="5" t="s">
        <v>1066</v>
      </c>
      <c r="E17" s="5" t="s">
        <v>1067</v>
      </c>
      <c r="F17" s="5" t="s">
        <v>1068</v>
      </c>
      <c r="G17" s="5" t="s">
        <v>1069</v>
      </c>
      <c r="J17" s="5" t="s">
        <v>1646</v>
      </c>
    </row>
    <row r="18" spans="1:10">
      <c r="A18" s="5">
        <v>17</v>
      </c>
      <c r="B18" s="5" t="s">
        <v>1006</v>
      </c>
      <c r="C18" s="5" t="s">
        <v>167</v>
      </c>
      <c r="D18" s="5" t="s">
        <v>1070</v>
      </c>
      <c r="E18" s="5" t="s">
        <v>1071</v>
      </c>
      <c r="F18" s="5" t="s">
        <v>1072</v>
      </c>
      <c r="G18" s="5" t="s">
        <v>1060</v>
      </c>
      <c r="J18" s="5" t="s">
        <v>1646</v>
      </c>
    </row>
    <row r="19" spans="1:10">
      <c r="A19" s="5">
        <v>18</v>
      </c>
      <c r="B19" s="5" t="s">
        <v>1006</v>
      </c>
      <c r="C19" s="5" t="s">
        <v>167</v>
      </c>
      <c r="D19" s="5" t="s">
        <v>1073</v>
      </c>
      <c r="E19" s="5" t="s">
        <v>1074</v>
      </c>
      <c r="F19" s="5" t="s">
        <v>1075</v>
      </c>
      <c r="G19" s="5" t="s">
        <v>1076</v>
      </c>
      <c r="J19" s="5" t="s">
        <v>1646</v>
      </c>
    </row>
    <row r="20" spans="1:10">
      <c r="A20" s="5">
        <v>19</v>
      </c>
      <c r="B20" s="5" t="s">
        <v>1006</v>
      </c>
      <c r="C20" s="5" t="s">
        <v>167</v>
      </c>
      <c r="D20" s="5" t="s">
        <v>1077</v>
      </c>
      <c r="E20" s="5" t="s">
        <v>1078</v>
      </c>
      <c r="F20" s="5" t="s">
        <v>1079</v>
      </c>
      <c r="G20" s="5" t="s">
        <v>1080</v>
      </c>
      <c r="J20" s="5" t="s">
        <v>1646</v>
      </c>
    </row>
    <row r="21" spans="1:10">
      <c r="A21" s="5">
        <v>20</v>
      </c>
      <c r="B21" s="5" t="s">
        <v>1006</v>
      </c>
      <c r="C21" s="5" t="s">
        <v>167</v>
      </c>
      <c r="D21" s="5" t="s">
        <v>1081</v>
      </c>
      <c r="E21" s="5" t="s">
        <v>1082</v>
      </c>
      <c r="F21" s="5" t="s">
        <v>1083</v>
      </c>
      <c r="G21" s="5" t="s">
        <v>1084</v>
      </c>
      <c r="J21" s="5" t="s">
        <v>1646</v>
      </c>
    </row>
    <row r="22" spans="1:10">
      <c r="A22" s="5">
        <v>21</v>
      </c>
      <c r="B22" s="5" t="s">
        <v>1006</v>
      </c>
      <c r="C22" s="5" t="s">
        <v>167</v>
      </c>
      <c r="D22" s="5" t="s">
        <v>1085</v>
      </c>
      <c r="E22" s="5" t="s">
        <v>1086</v>
      </c>
      <c r="F22" s="5" t="s">
        <v>1087</v>
      </c>
      <c r="G22" s="5" t="s">
        <v>1088</v>
      </c>
      <c r="J22" s="5" t="s">
        <v>1646</v>
      </c>
    </row>
    <row r="23" spans="1:10">
      <c r="A23" s="5">
        <v>22</v>
      </c>
      <c r="B23" s="5" t="s">
        <v>1006</v>
      </c>
      <c r="C23" s="5" t="s">
        <v>167</v>
      </c>
      <c r="D23" s="5" t="s">
        <v>1089</v>
      </c>
      <c r="E23" s="5" t="s">
        <v>1090</v>
      </c>
      <c r="F23" s="5" t="s">
        <v>1091</v>
      </c>
      <c r="G23" s="5" t="s">
        <v>1092</v>
      </c>
      <c r="H23" s="5" t="s">
        <v>1093</v>
      </c>
      <c r="J23" s="5" t="s">
        <v>1646</v>
      </c>
    </row>
    <row r="24" spans="1:10">
      <c r="A24" s="5">
        <v>23</v>
      </c>
      <c r="B24" s="5" t="s">
        <v>1006</v>
      </c>
      <c r="C24" s="5" t="s">
        <v>167</v>
      </c>
      <c r="D24" s="5" t="s">
        <v>1094</v>
      </c>
      <c r="E24" s="5" t="s">
        <v>1095</v>
      </c>
      <c r="F24" s="5" t="s">
        <v>1096</v>
      </c>
      <c r="G24" s="5" t="s">
        <v>1097</v>
      </c>
      <c r="J24" s="5" t="s">
        <v>1646</v>
      </c>
    </row>
    <row r="25" spans="1:10">
      <c r="A25" s="5">
        <v>24</v>
      </c>
      <c r="B25" s="5" t="s">
        <v>1006</v>
      </c>
      <c r="C25" s="5" t="s">
        <v>167</v>
      </c>
      <c r="D25" s="5" t="s">
        <v>1098</v>
      </c>
      <c r="E25" s="5" t="s">
        <v>1099</v>
      </c>
      <c r="F25" s="5" t="s">
        <v>1100</v>
      </c>
      <c r="G25" s="5" t="s">
        <v>1038</v>
      </c>
      <c r="H25" s="5" t="s">
        <v>1101</v>
      </c>
      <c r="J25" s="5" t="s">
        <v>1646</v>
      </c>
    </row>
    <row r="26" spans="1:10">
      <c r="A26" s="5">
        <v>25</v>
      </c>
      <c r="B26" s="5" t="s">
        <v>1006</v>
      </c>
      <c r="C26" s="5" t="s">
        <v>167</v>
      </c>
      <c r="D26" s="5" t="s">
        <v>1102</v>
      </c>
      <c r="E26" s="5" t="s">
        <v>1103</v>
      </c>
      <c r="F26" s="5" t="s">
        <v>1104</v>
      </c>
      <c r="G26" s="5" t="s">
        <v>1092</v>
      </c>
      <c r="H26" s="5" t="s">
        <v>1105</v>
      </c>
      <c r="J26" s="5" t="s">
        <v>1646</v>
      </c>
    </row>
    <row r="27" spans="1:10">
      <c r="A27" s="5">
        <v>26</v>
      </c>
      <c r="B27" s="5" t="s">
        <v>1006</v>
      </c>
      <c r="C27" s="5" t="s">
        <v>167</v>
      </c>
      <c r="D27" s="5" t="s">
        <v>1106</v>
      </c>
      <c r="E27" s="5" t="s">
        <v>1107</v>
      </c>
      <c r="F27" s="5" t="s">
        <v>1108</v>
      </c>
      <c r="G27" s="5" t="s">
        <v>1092</v>
      </c>
      <c r="J27" s="5" t="s">
        <v>1646</v>
      </c>
    </row>
    <row r="28" spans="1:10">
      <c r="A28" s="5">
        <v>27</v>
      </c>
      <c r="B28" s="5" t="s">
        <v>1006</v>
      </c>
      <c r="C28" s="5" t="s">
        <v>167</v>
      </c>
      <c r="D28" s="5" t="s">
        <v>1109</v>
      </c>
      <c r="E28" s="5" t="s">
        <v>1110</v>
      </c>
      <c r="F28" s="5" t="s">
        <v>1111</v>
      </c>
      <c r="G28" s="5" t="s">
        <v>1112</v>
      </c>
      <c r="H28" s="5" t="s">
        <v>1113</v>
      </c>
      <c r="J28" s="5" t="s">
        <v>1646</v>
      </c>
    </row>
    <row r="29" spans="1:10">
      <c r="A29" s="5">
        <v>28</v>
      </c>
      <c r="B29" s="5" t="s">
        <v>1006</v>
      </c>
      <c r="C29" s="5" t="s">
        <v>167</v>
      </c>
      <c r="D29" s="5" t="s">
        <v>1114</v>
      </c>
      <c r="E29" s="5" t="s">
        <v>1115</v>
      </c>
      <c r="F29" s="5" t="s">
        <v>1116</v>
      </c>
      <c r="G29" s="5" t="s">
        <v>1117</v>
      </c>
      <c r="H29" s="5" t="s">
        <v>1118</v>
      </c>
      <c r="J29" s="5" t="s">
        <v>1646</v>
      </c>
    </row>
    <row r="30" spans="1:10">
      <c r="A30" s="5">
        <v>29</v>
      </c>
      <c r="B30" s="5" t="s">
        <v>1006</v>
      </c>
      <c r="C30" s="5" t="s">
        <v>167</v>
      </c>
      <c r="D30" s="5" t="s">
        <v>1119</v>
      </c>
      <c r="E30" s="5" t="s">
        <v>1120</v>
      </c>
      <c r="F30" s="5" t="s">
        <v>1121</v>
      </c>
      <c r="G30" s="5" t="s">
        <v>1092</v>
      </c>
      <c r="J30" s="5" t="s">
        <v>1646</v>
      </c>
    </row>
    <row r="31" spans="1:10">
      <c r="A31" s="5">
        <v>30</v>
      </c>
      <c r="B31" s="5" t="s">
        <v>1006</v>
      </c>
      <c r="C31" s="5" t="s">
        <v>167</v>
      </c>
      <c r="D31" s="5" t="s">
        <v>1122</v>
      </c>
      <c r="E31" s="5" t="s">
        <v>1123</v>
      </c>
      <c r="F31" s="5" t="s">
        <v>1124</v>
      </c>
      <c r="G31" s="5" t="s">
        <v>1125</v>
      </c>
      <c r="J31" s="5" t="s">
        <v>1646</v>
      </c>
    </row>
    <row r="32" spans="1:10">
      <c r="A32" s="5">
        <v>31</v>
      </c>
      <c r="B32" s="5" t="s">
        <v>1006</v>
      </c>
      <c r="C32" s="5" t="s">
        <v>167</v>
      </c>
      <c r="D32" s="5" t="s">
        <v>1126</v>
      </c>
      <c r="E32" s="5" t="s">
        <v>1127</v>
      </c>
      <c r="F32" s="5" t="s">
        <v>1128</v>
      </c>
      <c r="G32" s="5" t="s">
        <v>1129</v>
      </c>
      <c r="J32" s="5" t="s">
        <v>1646</v>
      </c>
    </row>
    <row r="33" spans="1:10">
      <c r="A33" s="5">
        <v>32</v>
      </c>
      <c r="B33" s="5" t="s">
        <v>1006</v>
      </c>
      <c r="C33" s="5" t="s">
        <v>167</v>
      </c>
      <c r="D33" s="5" t="s">
        <v>1130</v>
      </c>
      <c r="E33" s="5" t="s">
        <v>1131</v>
      </c>
      <c r="F33" s="5" t="s">
        <v>1132</v>
      </c>
      <c r="G33" s="5" t="s">
        <v>1133</v>
      </c>
      <c r="J33" s="5" t="s">
        <v>1646</v>
      </c>
    </row>
    <row r="34" spans="1:10">
      <c r="A34" s="5">
        <v>33</v>
      </c>
      <c r="B34" s="5" t="s">
        <v>1006</v>
      </c>
      <c r="C34" s="5" t="s">
        <v>167</v>
      </c>
      <c r="D34" s="5" t="s">
        <v>1134</v>
      </c>
      <c r="E34" s="5" t="s">
        <v>1135</v>
      </c>
      <c r="F34" s="5" t="s">
        <v>1136</v>
      </c>
      <c r="G34" s="5" t="s">
        <v>1137</v>
      </c>
      <c r="H34" s="5" t="s">
        <v>1138</v>
      </c>
      <c r="J34" s="5" t="s">
        <v>1646</v>
      </c>
    </row>
    <row r="35" spans="1:10">
      <c r="A35" s="5">
        <v>34</v>
      </c>
      <c r="B35" s="5" t="s">
        <v>1006</v>
      </c>
      <c r="C35" s="5" t="s">
        <v>167</v>
      </c>
      <c r="D35" s="5" t="s">
        <v>1139</v>
      </c>
      <c r="E35" s="5" t="s">
        <v>1140</v>
      </c>
      <c r="F35" s="5" t="s">
        <v>1141</v>
      </c>
      <c r="G35" s="5" t="s">
        <v>1092</v>
      </c>
      <c r="J35" s="5" t="s">
        <v>1646</v>
      </c>
    </row>
    <row r="36" spans="1:10">
      <c r="A36" s="5">
        <v>35</v>
      </c>
      <c r="B36" s="5" t="s">
        <v>1006</v>
      </c>
      <c r="C36" s="5" t="s">
        <v>167</v>
      </c>
      <c r="D36" s="5" t="s">
        <v>1142</v>
      </c>
      <c r="E36" s="5" t="s">
        <v>1143</v>
      </c>
      <c r="F36" s="5" t="s">
        <v>1144</v>
      </c>
      <c r="G36" s="5" t="s">
        <v>1092</v>
      </c>
      <c r="H36" s="5" t="s">
        <v>1029</v>
      </c>
      <c r="J36" s="5" t="s">
        <v>1646</v>
      </c>
    </row>
    <row r="37" spans="1:10">
      <c r="A37" s="5">
        <v>36</v>
      </c>
      <c r="B37" s="5" t="s">
        <v>1006</v>
      </c>
      <c r="C37" s="5" t="s">
        <v>167</v>
      </c>
      <c r="D37" s="5" t="s">
        <v>1145</v>
      </c>
      <c r="E37" s="5" t="s">
        <v>1146</v>
      </c>
      <c r="F37" s="5" t="s">
        <v>1147</v>
      </c>
      <c r="G37" s="5" t="s">
        <v>1060</v>
      </c>
      <c r="J37" s="5" t="s">
        <v>1646</v>
      </c>
    </row>
    <row r="38" spans="1:10">
      <c r="A38" s="5">
        <v>37</v>
      </c>
      <c r="B38" s="5" t="s">
        <v>1006</v>
      </c>
      <c r="C38" s="5" t="s">
        <v>167</v>
      </c>
      <c r="D38" s="5" t="s">
        <v>1148</v>
      </c>
      <c r="E38" s="5" t="s">
        <v>1149</v>
      </c>
      <c r="F38" s="5" t="s">
        <v>1150</v>
      </c>
      <c r="G38" s="5" t="s">
        <v>1022</v>
      </c>
      <c r="J38" s="5" t="s">
        <v>1646</v>
      </c>
    </row>
    <row r="39" spans="1:10">
      <c r="A39" s="5">
        <v>38</v>
      </c>
      <c r="B39" s="5" t="s">
        <v>1006</v>
      </c>
      <c r="C39" s="5" t="s">
        <v>167</v>
      </c>
      <c r="D39" s="5" t="s">
        <v>1151</v>
      </c>
      <c r="E39" s="5" t="s">
        <v>1152</v>
      </c>
      <c r="F39" s="5" t="s">
        <v>1153</v>
      </c>
      <c r="G39" s="5" t="s">
        <v>1154</v>
      </c>
      <c r="J39" s="5" t="s">
        <v>1646</v>
      </c>
    </row>
    <row r="40" spans="1:10">
      <c r="A40" s="5">
        <v>39</v>
      </c>
      <c r="B40" s="5" t="s">
        <v>1006</v>
      </c>
      <c r="C40" s="5" t="s">
        <v>167</v>
      </c>
      <c r="D40" s="5" t="s">
        <v>1155</v>
      </c>
      <c r="E40" s="5" t="s">
        <v>1156</v>
      </c>
      <c r="F40" s="5" t="s">
        <v>1157</v>
      </c>
      <c r="G40" s="5" t="s">
        <v>1158</v>
      </c>
      <c r="H40" s="5" t="s">
        <v>1159</v>
      </c>
      <c r="J40" s="5" t="s">
        <v>1646</v>
      </c>
    </row>
    <row r="41" spans="1:10">
      <c r="A41" s="5">
        <v>40</v>
      </c>
      <c r="B41" s="5" t="s">
        <v>1006</v>
      </c>
      <c r="C41" s="5" t="s">
        <v>167</v>
      </c>
      <c r="D41" s="5" t="s">
        <v>1160</v>
      </c>
      <c r="E41" s="5" t="s">
        <v>1161</v>
      </c>
      <c r="F41" s="5" t="s">
        <v>1162</v>
      </c>
      <c r="G41" s="5" t="s">
        <v>1163</v>
      </c>
      <c r="J41" s="5" t="s">
        <v>1646</v>
      </c>
    </row>
    <row r="42" spans="1:10">
      <c r="A42" s="5">
        <v>41</v>
      </c>
      <c r="B42" s="5" t="s">
        <v>1006</v>
      </c>
      <c r="C42" s="5" t="s">
        <v>167</v>
      </c>
      <c r="D42" s="5" t="s">
        <v>1164</v>
      </c>
      <c r="E42" s="5" t="s">
        <v>1165</v>
      </c>
      <c r="F42" s="5" t="s">
        <v>1166</v>
      </c>
      <c r="G42" s="5" t="s">
        <v>1158</v>
      </c>
      <c r="H42" s="5" t="s">
        <v>1167</v>
      </c>
      <c r="J42" s="5" t="s">
        <v>1646</v>
      </c>
    </row>
    <row r="43" spans="1:10">
      <c r="A43" s="5">
        <v>42</v>
      </c>
      <c r="B43" s="5" t="s">
        <v>1006</v>
      </c>
      <c r="C43" s="5" t="s">
        <v>167</v>
      </c>
      <c r="D43" s="5" t="s">
        <v>1168</v>
      </c>
      <c r="E43" s="5" t="s">
        <v>1169</v>
      </c>
      <c r="F43" s="5" t="s">
        <v>1170</v>
      </c>
      <c r="G43" s="5" t="s">
        <v>1033</v>
      </c>
      <c r="J43" s="5" t="s">
        <v>1646</v>
      </c>
    </row>
    <row r="44" spans="1:10">
      <c r="A44" s="5">
        <v>43</v>
      </c>
      <c r="B44" s="5" t="s">
        <v>1006</v>
      </c>
      <c r="C44" s="5" t="s">
        <v>167</v>
      </c>
      <c r="D44" s="5" t="s">
        <v>1171</v>
      </c>
      <c r="E44" s="5" t="s">
        <v>1172</v>
      </c>
      <c r="F44" s="5" t="s">
        <v>1173</v>
      </c>
      <c r="G44" s="5" t="s">
        <v>1033</v>
      </c>
      <c r="J44" s="5" t="s">
        <v>1646</v>
      </c>
    </row>
    <row r="45" spans="1:10">
      <c r="A45" s="5">
        <v>44</v>
      </c>
      <c r="B45" s="5" t="s">
        <v>1006</v>
      </c>
      <c r="C45" s="5" t="s">
        <v>167</v>
      </c>
      <c r="D45" s="5" t="s">
        <v>1174</v>
      </c>
      <c r="E45" s="5" t="s">
        <v>1175</v>
      </c>
      <c r="F45" s="5" t="s">
        <v>1176</v>
      </c>
      <c r="G45" s="5" t="s">
        <v>1064</v>
      </c>
      <c r="J45" s="5" t="s">
        <v>1646</v>
      </c>
    </row>
    <row r="46" spans="1:10">
      <c r="A46" s="5">
        <v>45</v>
      </c>
      <c r="B46" s="5" t="s">
        <v>1006</v>
      </c>
      <c r="C46" s="5" t="s">
        <v>167</v>
      </c>
      <c r="D46" s="5" t="s">
        <v>1177</v>
      </c>
      <c r="E46" s="5" t="s">
        <v>1178</v>
      </c>
      <c r="F46" s="5" t="s">
        <v>1179</v>
      </c>
      <c r="G46" s="5" t="s">
        <v>1180</v>
      </c>
      <c r="H46" s="5" t="s">
        <v>1181</v>
      </c>
      <c r="J46" s="5" t="s">
        <v>1646</v>
      </c>
    </row>
    <row r="47" spans="1:10">
      <c r="A47" s="5">
        <v>46</v>
      </c>
      <c r="B47" s="5" t="s">
        <v>1006</v>
      </c>
      <c r="C47" s="5" t="s">
        <v>167</v>
      </c>
      <c r="D47" s="5" t="s">
        <v>1182</v>
      </c>
      <c r="E47" s="5" t="s">
        <v>1183</v>
      </c>
      <c r="F47" s="5" t="s">
        <v>1184</v>
      </c>
      <c r="G47" s="5" t="s">
        <v>1180</v>
      </c>
      <c r="H47" s="5" t="s">
        <v>1185</v>
      </c>
      <c r="J47" s="5" t="s">
        <v>1646</v>
      </c>
    </row>
    <row r="48" spans="1:10">
      <c r="A48" s="5">
        <v>47</v>
      </c>
      <c r="B48" s="5" t="s">
        <v>1006</v>
      </c>
      <c r="C48" s="5" t="s">
        <v>167</v>
      </c>
      <c r="D48" s="5" t="s">
        <v>1186</v>
      </c>
      <c r="E48" s="5" t="s">
        <v>1187</v>
      </c>
      <c r="F48" s="5" t="s">
        <v>1188</v>
      </c>
      <c r="G48" s="5" t="s">
        <v>1092</v>
      </c>
      <c r="J48" s="5" t="s">
        <v>1646</v>
      </c>
    </row>
    <row r="49" spans="1:10">
      <c r="A49" s="5">
        <v>48</v>
      </c>
      <c r="B49" s="5" t="s">
        <v>1006</v>
      </c>
      <c r="C49" s="5" t="s">
        <v>167</v>
      </c>
      <c r="D49" s="5" t="s">
        <v>1189</v>
      </c>
      <c r="E49" s="5" t="s">
        <v>1190</v>
      </c>
      <c r="F49" s="5" t="s">
        <v>1191</v>
      </c>
      <c r="G49" s="5" t="s">
        <v>1076</v>
      </c>
      <c r="J49" s="5" t="s">
        <v>1646</v>
      </c>
    </row>
    <row r="50" spans="1:10">
      <c r="A50" s="5">
        <v>49</v>
      </c>
      <c r="B50" s="5" t="s">
        <v>1006</v>
      </c>
      <c r="C50" s="5" t="s">
        <v>167</v>
      </c>
      <c r="D50" s="5" t="s">
        <v>1192</v>
      </c>
      <c r="E50" s="5" t="s">
        <v>1193</v>
      </c>
      <c r="F50" s="5" t="s">
        <v>1194</v>
      </c>
      <c r="G50" s="5" t="s">
        <v>1064</v>
      </c>
      <c r="H50" s="5" t="s">
        <v>1195</v>
      </c>
      <c r="J50" s="5" t="s">
        <v>1646</v>
      </c>
    </row>
    <row r="51" spans="1:10">
      <c r="A51" s="5">
        <v>50</v>
      </c>
      <c r="B51" s="5" t="s">
        <v>1006</v>
      </c>
      <c r="C51" s="5" t="s">
        <v>167</v>
      </c>
      <c r="D51" s="5" t="s">
        <v>1196</v>
      </c>
      <c r="E51" s="5" t="s">
        <v>1197</v>
      </c>
      <c r="F51" s="5" t="s">
        <v>1198</v>
      </c>
      <c r="G51" s="5" t="s">
        <v>1014</v>
      </c>
      <c r="J51" s="5" t="s">
        <v>1646</v>
      </c>
    </row>
    <row r="52" spans="1:10">
      <c r="A52" s="5">
        <v>51</v>
      </c>
      <c r="B52" s="5" t="s">
        <v>1006</v>
      </c>
      <c r="C52" s="5" t="s">
        <v>167</v>
      </c>
      <c r="D52" s="5" t="s">
        <v>1199</v>
      </c>
      <c r="E52" s="5" t="s">
        <v>1200</v>
      </c>
      <c r="F52" s="5" t="s">
        <v>1201</v>
      </c>
      <c r="G52" s="5" t="s">
        <v>1202</v>
      </c>
      <c r="J52" s="5" t="s">
        <v>1646</v>
      </c>
    </row>
    <row r="53" spans="1:10">
      <c r="A53" s="5">
        <v>52</v>
      </c>
      <c r="B53" s="5" t="s">
        <v>1006</v>
      </c>
      <c r="C53" s="5" t="s">
        <v>167</v>
      </c>
      <c r="D53" s="5" t="s">
        <v>1203</v>
      </c>
      <c r="E53" s="5" t="s">
        <v>1204</v>
      </c>
      <c r="F53" s="5" t="s">
        <v>1205</v>
      </c>
      <c r="G53" s="5" t="s">
        <v>1022</v>
      </c>
      <c r="H53" s="5" t="s">
        <v>1206</v>
      </c>
      <c r="J53" s="5" t="s">
        <v>1646</v>
      </c>
    </row>
    <row r="54" spans="1:10">
      <c r="A54" s="5">
        <v>53</v>
      </c>
      <c r="B54" s="5" t="s">
        <v>1006</v>
      </c>
      <c r="C54" s="5" t="s">
        <v>167</v>
      </c>
      <c r="D54" s="5" t="s">
        <v>1207</v>
      </c>
      <c r="E54" s="5" t="s">
        <v>1208</v>
      </c>
      <c r="F54" s="5" t="s">
        <v>1209</v>
      </c>
      <c r="G54" s="5" t="s">
        <v>1210</v>
      </c>
      <c r="J54" s="5" t="s">
        <v>1646</v>
      </c>
    </row>
    <row r="55" spans="1:10">
      <c r="A55" s="5">
        <v>54</v>
      </c>
      <c r="B55" s="5" t="s">
        <v>1006</v>
      </c>
      <c r="C55" s="5" t="s">
        <v>167</v>
      </c>
      <c r="D55" s="5" t="s">
        <v>1211</v>
      </c>
      <c r="E55" s="5" t="s">
        <v>1212</v>
      </c>
      <c r="F55" s="5" t="s">
        <v>1213</v>
      </c>
      <c r="G55" s="5" t="s">
        <v>1014</v>
      </c>
      <c r="H55" s="5" t="s">
        <v>1214</v>
      </c>
      <c r="J55" s="5" t="s">
        <v>1646</v>
      </c>
    </row>
    <row r="56" spans="1:10">
      <c r="A56" s="5">
        <v>55</v>
      </c>
      <c r="B56" s="5" t="s">
        <v>1006</v>
      </c>
      <c r="C56" s="5" t="s">
        <v>167</v>
      </c>
      <c r="D56" s="5" t="s">
        <v>1215</v>
      </c>
      <c r="E56" s="5" t="s">
        <v>1216</v>
      </c>
      <c r="F56" s="5" t="s">
        <v>1217</v>
      </c>
      <c r="G56" s="5" t="s">
        <v>1158</v>
      </c>
      <c r="J56" s="5" t="s">
        <v>1646</v>
      </c>
    </row>
    <row r="57" spans="1:10">
      <c r="A57" s="5">
        <v>56</v>
      </c>
      <c r="B57" s="5" t="s">
        <v>1006</v>
      </c>
      <c r="C57" s="5" t="s">
        <v>167</v>
      </c>
      <c r="D57" s="5" t="s">
        <v>1218</v>
      </c>
      <c r="E57" s="5" t="s">
        <v>1219</v>
      </c>
      <c r="F57" s="5" t="s">
        <v>1220</v>
      </c>
      <c r="G57" s="5" t="s">
        <v>1221</v>
      </c>
      <c r="J57" s="5" t="s">
        <v>1646</v>
      </c>
    </row>
    <row r="58" spans="1:10">
      <c r="A58" s="5">
        <v>57</v>
      </c>
      <c r="B58" s="5" t="s">
        <v>1006</v>
      </c>
      <c r="C58" s="5" t="s">
        <v>167</v>
      </c>
      <c r="D58" s="5" t="s">
        <v>1222</v>
      </c>
      <c r="E58" s="5" t="s">
        <v>1223</v>
      </c>
      <c r="F58" s="5" t="s">
        <v>1224</v>
      </c>
      <c r="G58" s="5" t="s">
        <v>1158</v>
      </c>
      <c r="J58" s="5" t="s">
        <v>1646</v>
      </c>
    </row>
    <row r="59" spans="1:10">
      <c r="A59" s="5">
        <v>58</v>
      </c>
      <c r="B59" s="5" t="s">
        <v>1006</v>
      </c>
      <c r="C59" s="5" t="s">
        <v>167</v>
      </c>
      <c r="D59" s="5" t="s">
        <v>1225</v>
      </c>
      <c r="E59" s="5" t="s">
        <v>1226</v>
      </c>
      <c r="F59" s="5" t="s">
        <v>1227</v>
      </c>
      <c r="G59" s="5" t="s">
        <v>1228</v>
      </c>
      <c r="J59" s="5" t="s">
        <v>1646</v>
      </c>
    </row>
    <row r="60" spans="1:10">
      <c r="A60" s="5">
        <v>59</v>
      </c>
      <c r="B60" s="5" t="s">
        <v>1006</v>
      </c>
      <c r="C60" s="5" t="s">
        <v>167</v>
      </c>
      <c r="D60" s="5" t="s">
        <v>1229</v>
      </c>
      <c r="E60" s="5" t="s">
        <v>1230</v>
      </c>
      <c r="F60" s="5" t="s">
        <v>1231</v>
      </c>
      <c r="G60" s="5" t="s">
        <v>1014</v>
      </c>
      <c r="J60" s="5" t="s">
        <v>1646</v>
      </c>
    </row>
    <row r="61" spans="1:10">
      <c r="A61" s="5">
        <v>60</v>
      </c>
      <c r="B61" s="5" t="s">
        <v>1006</v>
      </c>
      <c r="C61" s="5" t="s">
        <v>167</v>
      </c>
      <c r="D61" s="5" t="s">
        <v>1232</v>
      </c>
      <c r="E61" s="5" t="s">
        <v>1233</v>
      </c>
      <c r="F61" s="5" t="s">
        <v>1234</v>
      </c>
      <c r="G61" s="5" t="s">
        <v>1235</v>
      </c>
      <c r="J61" s="5" t="s">
        <v>1646</v>
      </c>
    </row>
    <row r="62" spans="1:10">
      <c r="A62" s="5">
        <v>61</v>
      </c>
      <c r="B62" s="5" t="s">
        <v>1006</v>
      </c>
      <c r="C62" s="5" t="s">
        <v>167</v>
      </c>
      <c r="D62" s="5" t="s">
        <v>1236</v>
      </c>
      <c r="E62" s="5" t="s">
        <v>1237</v>
      </c>
      <c r="F62" s="5" t="s">
        <v>1238</v>
      </c>
      <c r="G62" s="5" t="s">
        <v>1014</v>
      </c>
      <c r="J62" s="5" t="s">
        <v>1646</v>
      </c>
    </row>
    <row r="63" spans="1:10">
      <c r="A63" s="5">
        <v>62</v>
      </c>
      <c r="B63" s="5" t="s">
        <v>1006</v>
      </c>
      <c r="C63" s="5" t="s">
        <v>167</v>
      </c>
      <c r="D63" s="5" t="s">
        <v>1239</v>
      </c>
      <c r="E63" s="5" t="s">
        <v>1240</v>
      </c>
      <c r="F63" s="5" t="s">
        <v>1241</v>
      </c>
      <c r="G63" s="5" t="s">
        <v>1014</v>
      </c>
      <c r="H63" s="5" t="s">
        <v>1242</v>
      </c>
      <c r="J63" s="5" t="s">
        <v>1646</v>
      </c>
    </row>
    <row r="64" spans="1:10">
      <c r="A64" s="5">
        <v>63</v>
      </c>
      <c r="B64" s="5" t="s">
        <v>1006</v>
      </c>
      <c r="C64" s="5" t="s">
        <v>167</v>
      </c>
      <c r="D64" s="5" t="s">
        <v>1243</v>
      </c>
      <c r="E64" s="5" t="s">
        <v>1244</v>
      </c>
      <c r="F64" s="5" t="s">
        <v>1245</v>
      </c>
      <c r="G64" s="5" t="s">
        <v>1076</v>
      </c>
      <c r="J64" s="5" t="s">
        <v>1646</v>
      </c>
    </row>
    <row r="65" spans="1:10">
      <c r="A65" s="5">
        <v>64</v>
      </c>
      <c r="B65" s="5" t="s">
        <v>1006</v>
      </c>
      <c r="C65" s="5" t="s">
        <v>167</v>
      </c>
      <c r="D65" s="5" t="s">
        <v>1246</v>
      </c>
      <c r="E65" s="5" t="s">
        <v>1247</v>
      </c>
      <c r="F65" s="5" t="s">
        <v>1248</v>
      </c>
      <c r="G65" s="5" t="s">
        <v>1038</v>
      </c>
      <c r="H65" s="5" t="s">
        <v>1249</v>
      </c>
      <c r="J65" s="5" t="s">
        <v>1646</v>
      </c>
    </row>
    <row r="66" spans="1:10">
      <c r="A66" s="5">
        <v>65</v>
      </c>
      <c r="B66" s="5" t="s">
        <v>1006</v>
      </c>
      <c r="C66" s="5" t="s">
        <v>167</v>
      </c>
      <c r="D66" s="5" t="s">
        <v>1250</v>
      </c>
      <c r="E66" s="5" t="s">
        <v>1251</v>
      </c>
      <c r="F66" s="5" t="s">
        <v>1252</v>
      </c>
      <c r="G66" s="5" t="s">
        <v>1022</v>
      </c>
      <c r="J66" s="5" t="s">
        <v>1646</v>
      </c>
    </row>
    <row r="67" spans="1:10">
      <c r="A67" s="5">
        <v>66</v>
      </c>
      <c r="B67" s="5" t="s">
        <v>1006</v>
      </c>
      <c r="C67" s="5" t="s">
        <v>167</v>
      </c>
      <c r="D67" s="5" t="s">
        <v>1253</v>
      </c>
      <c r="E67" s="5" t="s">
        <v>1254</v>
      </c>
      <c r="F67" s="5" t="s">
        <v>1255</v>
      </c>
      <c r="G67" s="5" t="s">
        <v>1014</v>
      </c>
      <c r="H67" s="5" t="s">
        <v>1256</v>
      </c>
      <c r="J67" s="5" t="s">
        <v>1646</v>
      </c>
    </row>
    <row r="68" spans="1:10">
      <c r="A68" s="5">
        <v>67</v>
      </c>
      <c r="B68" s="5" t="s">
        <v>1006</v>
      </c>
      <c r="C68" s="5" t="s">
        <v>167</v>
      </c>
      <c r="D68" s="5" t="s">
        <v>1257</v>
      </c>
      <c r="E68" s="5" t="s">
        <v>1258</v>
      </c>
      <c r="F68" s="5" t="s">
        <v>1259</v>
      </c>
      <c r="G68" s="5" t="s">
        <v>1260</v>
      </c>
      <c r="J68" s="5" t="s">
        <v>1646</v>
      </c>
    </row>
    <row r="69" spans="1:10">
      <c r="A69" s="5">
        <v>68</v>
      </c>
      <c r="B69" s="5" t="s">
        <v>1006</v>
      </c>
      <c r="C69" s="5" t="s">
        <v>167</v>
      </c>
      <c r="D69" s="5" t="s">
        <v>1261</v>
      </c>
      <c r="E69" s="5" t="s">
        <v>1262</v>
      </c>
      <c r="F69" s="5" t="s">
        <v>1263</v>
      </c>
      <c r="G69" s="5" t="s">
        <v>1221</v>
      </c>
      <c r="J69" s="5" t="s">
        <v>1646</v>
      </c>
    </row>
    <row r="70" spans="1:10">
      <c r="A70" s="5">
        <v>69</v>
      </c>
      <c r="B70" s="5" t="s">
        <v>1006</v>
      </c>
      <c r="C70" s="5" t="s">
        <v>167</v>
      </c>
      <c r="D70" s="5" t="s">
        <v>1264</v>
      </c>
      <c r="E70" s="5" t="s">
        <v>1265</v>
      </c>
      <c r="F70" s="5" t="s">
        <v>1266</v>
      </c>
      <c r="G70" s="5" t="s">
        <v>1267</v>
      </c>
      <c r="J70" s="5" t="s">
        <v>1646</v>
      </c>
    </row>
    <row r="71" spans="1:10">
      <c r="A71" s="5">
        <v>70</v>
      </c>
      <c r="B71" s="5" t="s">
        <v>1006</v>
      </c>
      <c r="C71" s="5" t="s">
        <v>167</v>
      </c>
      <c r="D71" s="5" t="s">
        <v>1268</v>
      </c>
      <c r="E71" s="5" t="s">
        <v>1269</v>
      </c>
      <c r="F71" s="5" t="s">
        <v>1041</v>
      </c>
      <c r="G71" s="5" t="s">
        <v>1270</v>
      </c>
      <c r="J71" s="5" t="s">
        <v>1646</v>
      </c>
    </row>
    <row r="72" spans="1:10">
      <c r="A72" s="5">
        <v>71</v>
      </c>
      <c r="B72" s="5" t="s">
        <v>1006</v>
      </c>
      <c r="C72" s="5" t="s">
        <v>167</v>
      </c>
      <c r="D72" s="5" t="s">
        <v>1271</v>
      </c>
      <c r="E72" s="5" t="s">
        <v>1272</v>
      </c>
      <c r="F72" s="5" t="s">
        <v>1273</v>
      </c>
      <c r="G72" s="5" t="s">
        <v>1042</v>
      </c>
      <c r="J72" s="5" t="s">
        <v>1646</v>
      </c>
    </row>
    <row r="73" spans="1:10">
      <c r="A73" s="5">
        <v>72</v>
      </c>
      <c r="B73" s="5" t="s">
        <v>1006</v>
      </c>
      <c r="C73" s="5" t="s">
        <v>167</v>
      </c>
      <c r="D73" s="5" t="s">
        <v>1274</v>
      </c>
      <c r="E73" s="5" t="s">
        <v>1275</v>
      </c>
      <c r="F73" s="5" t="s">
        <v>1276</v>
      </c>
      <c r="G73" s="5" t="s">
        <v>1014</v>
      </c>
      <c r="J73" s="5" t="s">
        <v>1646</v>
      </c>
    </row>
    <row r="74" spans="1:10">
      <c r="A74" s="5">
        <v>73</v>
      </c>
      <c r="B74" s="5" t="s">
        <v>1006</v>
      </c>
      <c r="C74" s="5" t="s">
        <v>167</v>
      </c>
      <c r="D74" s="5" t="s">
        <v>1277</v>
      </c>
      <c r="E74" s="5" t="s">
        <v>1278</v>
      </c>
      <c r="F74" s="5" t="s">
        <v>1279</v>
      </c>
      <c r="G74" s="5" t="s">
        <v>1092</v>
      </c>
      <c r="H74" s="5" t="s">
        <v>1280</v>
      </c>
      <c r="J74" s="5" t="s">
        <v>1646</v>
      </c>
    </row>
    <row r="75" spans="1:10">
      <c r="A75" s="5">
        <v>74</v>
      </c>
      <c r="B75" s="5" t="s">
        <v>1006</v>
      </c>
      <c r="C75" s="5" t="s">
        <v>167</v>
      </c>
      <c r="D75" s="5" t="s">
        <v>1281</v>
      </c>
      <c r="E75" s="5" t="s">
        <v>1282</v>
      </c>
      <c r="F75" s="5" t="s">
        <v>1283</v>
      </c>
      <c r="G75" s="5" t="s">
        <v>1284</v>
      </c>
      <c r="J75" s="5" t="s">
        <v>1646</v>
      </c>
    </row>
    <row r="76" spans="1:10">
      <c r="A76" s="5">
        <v>75</v>
      </c>
      <c r="B76" s="5" t="s">
        <v>1006</v>
      </c>
      <c r="C76" s="5" t="s">
        <v>167</v>
      </c>
      <c r="D76" s="5" t="s">
        <v>1285</v>
      </c>
      <c r="E76" s="5" t="s">
        <v>1286</v>
      </c>
      <c r="F76" s="5" t="s">
        <v>1266</v>
      </c>
      <c r="G76" s="5" t="s">
        <v>1163</v>
      </c>
      <c r="J76" s="5" t="s">
        <v>1646</v>
      </c>
    </row>
    <row r="77" spans="1:10">
      <c r="A77" s="5">
        <v>76</v>
      </c>
      <c r="B77" s="5" t="s">
        <v>1006</v>
      </c>
      <c r="C77" s="5" t="s">
        <v>167</v>
      </c>
      <c r="D77" s="5" t="s">
        <v>1287</v>
      </c>
      <c r="E77" s="5" t="s">
        <v>1288</v>
      </c>
      <c r="F77" s="5" t="s">
        <v>1289</v>
      </c>
      <c r="G77" s="5" t="s">
        <v>1042</v>
      </c>
      <c r="J77" s="5" t="s">
        <v>1646</v>
      </c>
    </row>
    <row r="78" spans="1:10">
      <c r="A78" s="5">
        <v>77</v>
      </c>
      <c r="B78" s="5" t="s">
        <v>1006</v>
      </c>
      <c r="C78" s="5" t="s">
        <v>167</v>
      </c>
      <c r="D78" s="5" t="s">
        <v>1290</v>
      </c>
      <c r="E78" s="5" t="s">
        <v>1291</v>
      </c>
      <c r="F78" s="5" t="s">
        <v>1087</v>
      </c>
      <c r="G78" s="5" t="s">
        <v>1292</v>
      </c>
      <c r="J78" s="5" t="s">
        <v>1646</v>
      </c>
    </row>
    <row r="79" spans="1:10">
      <c r="A79" s="5">
        <v>78</v>
      </c>
      <c r="B79" s="5" t="s">
        <v>1006</v>
      </c>
      <c r="C79" s="5" t="s">
        <v>167</v>
      </c>
      <c r="D79" s="5" t="s">
        <v>1293</v>
      </c>
      <c r="E79" s="5" t="s">
        <v>1294</v>
      </c>
      <c r="F79" s="5" t="s">
        <v>1295</v>
      </c>
      <c r="G79" s="5" t="s">
        <v>1064</v>
      </c>
      <c r="J79" s="5" t="s">
        <v>1646</v>
      </c>
    </row>
    <row r="80" spans="1:10">
      <c r="A80" s="5">
        <v>79</v>
      </c>
      <c r="B80" s="5" t="s">
        <v>1006</v>
      </c>
      <c r="C80" s="5" t="s">
        <v>167</v>
      </c>
      <c r="D80" s="5" t="s">
        <v>1296</v>
      </c>
      <c r="E80" s="5" t="s">
        <v>1297</v>
      </c>
      <c r="F80" s="5" t="s">
        <v>1298</v>
      </c>
      <c r="G80" s="5" t="s">
        <v>1299</v>
      </c>
      <c r="J80" s="5" t="s">
        <v>1646</v>
      </c>
    </row>
    <row r="81" spans="1:10">
      <c r="A81" s="5">
        <v>80</v>
      </c>
      <c r="B81" s="5" t="s">
        <v>1006</v>
      </c>
      <c r="C81" s="5" t="s">
        <v>167</v>
      </c>
      <c r="D81" s="5" t="s">
        <v>1300</v>
      </c>
      <c r="E81" s="5" t="s">
        <v>1301</v>
      </c>
      <c r="F81" s="5" t="s">
        <v>1302</v>
      </c>
      <c r="G81" s="5" t="s">
        <v>1235</v>
      </c>
      <c r="H81" s="5" t="s">
        <v>1303</v>
      </c>
      <c r="J81" s="5" t="s">
        <v>1646</v>
      </c>
    </row>
    <row r="82" spans="1:10">
      <c r="A82" s="5">
        <v>81</v>
      </c>
      <c r="B82" s="5" t="s">
        <v>1006</v>
      </c>
      <c r="C82" s="5" t="s">
        <v>167</v>
      </c>
      <c r="D82" s="5" t="s">
        <v>1304</v>
      </c>
      <c r="E82" s="5" t="s">
        <v>1305</v>
      </c>
      <c r="F82" s="5" t="s">
        <v>1306</v>
      </c>
      <c r="G82" s="5" t="s">
        <v>1307</v>
      </c>
      <c r="H82" s="5" t="s">
        <v>1308</v>
      </c>
      <c r="J82" s="5" t="s">
        <v>1646</v>
      </c>
    </row>
    <row r="83" spans="1:10">
      <c r="A83" s="5">
        <v>82</v>
      </c>
      <c r="B83" s="5" t="s">
        <v>1006</v>
      </c>
      <c r="C83" s="5" t="s">
        <v>167</v>
      </c>
      <c r="D83" s="5" t="s">
        <v>1309</v>
      </c>
      <c r="E83" s="5" t="s">
        <v>1305</v>
      </c>
      <c r="F83" s="5" t="s">
        <v>1306</v>
      </c>
      <c r="G83" s="5" t="s">
        <v>1310</v>
      </c>
      <c r="J83" s="5" t="s">
        <v>1646</v>
      </c>
    </row>
    <row r="84" spans="1:10">
      <c r="A84" s="5">
        <v>83</v>
      </c>
      <c r="B84" s="5" t="s">
        <v>1006</v>
      </c>
      <c r="C84" s="5" t="s">
        <v>167</v>
      </c>
      <c r="D84" s="5" t="s">
        <v>1311</v>
      </c>
      <c r="E84" s="5" t="s">
        <v>1312</v>
      </c>
      <c r="F84" s="5" t="s">
        <v>1009</v>
      </c>
      <c r="G84" s="5" t="s">
        <v>1313</v>
      </c>
      <c r="J84" s="5" t="s">
        <v>1646</v>
      </c>
    </row>
    <row r="85" spans="1:10">
      <c r="A85" s="5">
        <v>84</v>
      </c>
      <c r="B85" s="5" t="s">
        <v>1006</v>
      </c>
      <c r="C85" s="5" t="s">
        <v>167</v>
      </c>
      <c r="D85" s="5" t="s">
        <v>1314</v>
      </c>
      <c r="E85" s="5" t="s">
        <v>1315</v>
      </c>
      <c r="F85" s="5" t="s">
        <v>1009</v>
      </c>
      <c r="G85" s="5" t="s">
        <v>1316</v>
      </c>
      <c r="J85" s="5" t="s">
        <v>1646</v>
      </c>
    </row>
    <row r="86" spans="1:10">
      <c r="A86" s="5">
        <v>85</v>
      </c>
      <c r="B86" s="5" t="s">
        <v>1006</v>
      </c>
      <c r="C86" s="5" t="s">
        <v>167</v>
      </c>
      <c r="D86" s="5" t="s">
        <v>1317</v>
      </c>
      <c r="E86" s="5" t="s">
        <v>1318</v>
      </c>
      <c r="F86" s="5" t="s">
        <v>1009</v>
      </c>
      <c r="G86" s="5" t="s">
        <v>1319</v>
      </c>
      <c r="J86" s="5" t="s">
        <v>1646</v>
      </c>
    </row>
    <row r="87" spans="1:10">
      <c r="A87" s="5">
        <v>86</v>
      </c>
      <c r="B87" s="5" t="s">
        <v>1006</v>
      </c>
      <c r="C87" s="5" t="s">
        <v>167</v>
      </c>
      <c r="D87" s="5" t="s">
        <v>1320</v>
      </c>
      <c r="E87" s="5" t="s">
        <v>1321</v>
      </c>
      <c r="F87" s="5" t="s">
        <v>1009</v>
      </c>
      <c r="G87" s="5" t="s">
        <v>1322</v>
      </c>
      <c r="J87" s="5" t="s">
        <v>1646</v>
      </c>
    </row>
    <row r="88" spans="1:10">
      <c r="A88" s="5">
        <v>87</v>
      </c>
      <c r="B88" s="5" t="s">
        <v>1006</v>
      </c>
      <c r="C88" s="5" t="s">
        <v>167</v>
      </c>
      <c r="D88" s="5" t="s">
        <v>1323</v>
      </c>
      <c r="E88" s="5" t="s">
        <v>1324</v>
      </c>
      <c r="F88" s="5" t="s">
        <v>1009</v>
      </c>
      <c r="G88" s="5" t="s">
        <v>1325</v>
      </c>
      <c r="J88" s="5" t="s">
        <v>1646</v>
      </c>
    </row>
    <row r="89" spans="1:10">
      <c r="A89" s="5">
        <v>88</v>
      </c>
      <c r="B89" s="5" t="s">
        <v>1006</v>
      </c>
      <c r="C89" s="5" t="s">
        <v>167</v>
      </c>
      <c r="D89" s="5" t="s">
        <v>1326</v>
      </c>
      <c r="E89" s="5" t="s">
        <v>1327</v>
      </c>
      <c r="F89" s="5" t="s">
        <v>1009</v>
      </c>
      <c r="G89" s="5" t="s">
        <v>1328</v>
      </c>
      <c r="J89" s="5" t="s">
        <v>1646</v>
      </c>
    </row>
    <row r="90" spans="1:10">
      <c r="A90" s="5">
        <v>89</v>
      </c>
      <c r="B90" s="5" t="s">
        <v>1006</v>
      </c>
      <c r="C90" s="5" t="s">
        <v>167</v>
      </c>
      <c r="D90" s="5" t="s">
        <v>1329</v>
      </c>
      <c r="E90" s="5" t="s">
        <v>1330</v>
      </c>
      <c r="F90" s="5" t="s">
        <v>1009</v>
      </c>
      <c r="G90" s="5" t="s">
        <v>1331</v>
      </c>
      <c r="J90" s="5" t="s">
        <v>1646</v>
      </c>
    </row>
    <row r="91" spans="1:10">
      <c r="A91" s="5">
        <v>90</v>
      </c>
      <c r="B91" s="5" t="s">
        <v>1006</v>
      </c>
      <c r="C91" s="5" t="s">
        <v>167</v>
      </c>
      <c r="D91" s="5" t="s">
        <v>1332</v>
      </c>
      <c r="E91" s="5" t="s">
        <v>1333</v>
      </c>
      <c r="F91" s="5" t="s">
        <v>1009</v>
      </c>
      <c r="G91" s="5" t="s">
        <v>1334</v>
      </c>
      <c r="J91" s="5" t="s">
        <v>1646</v>
      </c>
    </row>
    <row r="92" spans="1:10">
      <c r="A92" s="5">
        <v>91</v>
      </c>
      <c r="B92" s="5" t="s">
        <v>1006</v>
      </c>
      <c r="C92" s="5" t="s">
        <v>167</v>
      </c>
      <c r="D92" s="5" t="s">
        <v>1335</v>
      </c>
      <c r="E92" s="5" t="s">
        <v>1336</v>
      </c>
      <c r="F92" s="5" t="s">
        <v>1009</v>
      </c>
      <c r="G92" s="5" t="s">
        <v>1337</v>
      </c>
      <c r="J92" s="5" t="s">
        <v>1646</v>
      </c>
    </row>
    <row r="93" spans="1:10">
      <c r="A93" s="5">
        <v>92</v>
      </c>
      <c r="B93" s="5" t="s">
        <v>1006</v>
      </c>
      <c r="C93" s="5" t="s">
        <v>167</v>
      </c>
      <c r="D93" s="5" t="s">
        <v>1338</v>
      </c>
      <c r="E93" s="5" t="s">
        <v>1339</v>
      </c>
      <c r="F93" s="5" t="s">
        <v>1009</v>
      </c>
      <c r="G93" s="5" t="s">
        <v>1340</v>
      </c>
      <c r="J93" s="5" t="s">
        <v>1646</v>
      </c>
    </row>
    <row r="94" spans="1:10">
      <c r="A94" s="5">
        <v>93</v>
      </c>
      <c r="B94" s="5" t="s">
        <v>1006</v>
      </c>
      <c r="C94" s="5" t="s">
        <v>167</v>
      </c>
      <c r="D94" s="5" t="s">
        <v>1341</v>
      </c>
      <c r="E94" s="5" t="s">
        <v>1342</v>
      </c>
      <c r="F94" s="5" t="s">
        <v>1009</v>
      </c>
      <c r="G94" s="5" t="s">
        <v>1343</v>
      </c>
      <c r="J94" s="5" t="s">
        <v>1646</v>
      </c>
    </row>
    <row r="95" spans="1:10">
      <c r="A95" s="5">
        <v>94</v>
      </c>
      <c r="B95" s="5" t="s">
        <v>1006</v>
      </c>
      <c r="C95" s="5" t="s">
        <v>167</v>
      </c>
      <c r="D95" s="5" t="s">
        <v>1344</v>
      </c>
      <c r="E95" s="5" t="s">
        <v>1345</v>
      </c>
      <c r="F95" s="5" t="s">
        <v>1346</v>
      </c>
      <c r="G95" s="5" t="s">
        <v>1347</v>
      </c>
      <c r="J95" s="5" t="s">
        <v>1646</v>
      </c>
    </row>
    <row r="96" spans="1:10">
      <c r="A96" s="5">
        <v>95</v>
      </c>
      <c r="B96" s="5" t="s">
        <v>1006</v>
      </c>
      <c r="C96" s="5" t="s">
        <v>167</v>
      </c>
      <c r="D96" s="5" t="s">
        <v>1348</v>
      </c>
      <c r="E96" s="5" t="s">
        <v>1349</v>
      </c>
      <c r="F96" s="5" t="s">
        <v>1346</v>
      </c>
      <c r="G96" s="5" t="s">
        <v>1350</v>
      </c>
      <c r="J96" s="5" t="s">
        <v>1646</v>
      </c>
    </row>
    <row r="97" spans="1:10">
      <c r="A97" s="5">
        <v>96</v>
      </c>
      <c r="B97" s="5" t="s">
        <v>1006</v>
      </c>
      <c r="C97" s="5" t="s">
        <v>167</v>
      </c>
      <c r="D97" s="5" t="s">
        <v>1351</v>
      </c>
      <c r="E97" s="5" t="s">
        <v>1352</v>
      </c>
      <c r="F97" s="5" t="s">
        <v>1346</v>
      </c>
      <c r="G97" s="5" t="s">
        <v>1353</v>
      </c>
      <c r="J97" s="5" t="s">
        <v>1646</v>
      </c>
    </row>
    <row r="98" spans="1:10">
      <c r="A98" s="5">
        <v>97</v>
      </c>
      <c r="B98" s="5" t="s">
        <v>1006</v>
      </c>
      <c r="C98" s="5" t="s">
        <v>167</v>
      </c>
      <c r="D98" s="5" t="s">
        <v>1354</v>
      </c>
      <c r="E98" s="5" t="s">
        <v>1355</v>
      </c>
      <c r="F98" s="5" t="s">
        <v>1346</v>
      </c>
      <c r="G98" s="5" t="s">
        <v>1356</v>
      </c>
      <c r="J98" s="5" t="s">
        <v>1646</v>
      </c>
    </row>
    <row r="99" spans="1:10">
      <c r="A99" s="5">
        <v>98</v>
      </c>
      <c r="B99" s="5" t="s">
        <v>1006</v>
      </c>
      <c r="C99" s="5" t="s">
        <v>167</v>
      </c>
      <c r="D99" s="5" t="s">
        <v>1357</v>
      </c>
      <c r="E99" s="5" t="s">
        <v>1358</v>
      </c>
      <c r="F99" s="5" t="s">
        <v>1359</v>
      </c>
      <c r="G99" s="5" t="s">
        <v>1360</v>
      </c>
      <c r="H99" s="5" t="s">
        <v>1361</v>
      </c>
      <c r="J99" s="5" t="s">
        <v>1646</v>
      </c>
    </row>
    <row r="100" spans="1:10">
      <c r="A100" s="5">
        <v>99</v>
      </c>
      <c r="B100" s="5" t="s">
        <v>1006</v>
      </c>
      <c r="C100" s="5" t="s">
        <v>167</v>
      </c>
      <c r="D100" s="5" t="s">
        <v>1362</v>
      </c>
      <c r="E100" s="5" t="s">
        <v>1363</v>
      </c>
      <c r="F100" s="5" t="s">
        <v>1364</v>
      </c>
      <c r="G100" s="5" t="s">
        <v>1112</v>
      </c>
      <c r="J100" s="5" t="s">
        <v>1646</v>
      </c>
    </row>
    <row r="101" spans="1:10">
      <c r="A101" s="5">
        <v>100</v>
      </c>
      <c r="B101" s="5" t="s">
        <v>1006</v>
      </c>
      <c r="C101" s="5" t="s">
        <v>167</v>
      </c>
      <c r="D101" s="5" t="s">
        <v>1365</v>
      </c>
      <c r="E101" s="5" t="s">
        <v>1366</v>
      </c>
      <c r="F101" s="5" t="s">
        <v>1367</v>
      </c>
      <c r="G101" s="5" t="s">
        <v>1022</v>
      </c>
      <c r="J101" s="5" t="s">
        <v>1646</v>
      </c>
    </row>
    <row r="102" spans="1:10">
      <c r="A102" s="5">
        <v>101</v>
      </c>
      <c r="B102" s="5" t="s">
        <v>1006</v>
      </c>
      <c r="C102" s="5" t="s">
        <v>167</v>
      </c>
      <c r="D102" s="5" t="s">
        <v>1368</v>
      </c>
      <c r="E102" s="5" t="s">
        <v>1369</v>
      </c>
      <c r="F102" s="5" t="s">
        <v>1370</v>
      </c>
      <c r="G102" s="5" t="s">
        <v>1022</v>
      </c>
      <c r="J102" s="5" t="s">
        <v>1646</v>
      </c>
    </row>
    <row r="103" spans="1:10">
      <c r="A103" s="5">
        <v>102</v>
      </c>
      <c r="B103" s="5" t="s">
        <v>1006</v>
      </c>
      <c r="C103" s="5" t="s">
        <v>167</v>
      </c>
      <c r="D103" s="5" t="s">
        <v>1371</v>
      </c>
      <c r="E103" s="5" t="s">
        <v>1372</v>
      </c>
      <c r="F103" s="5" t="s">
        <v>1373</v>
      </c>
      <c r="G103" s="5" t="s">
        <v>1112</v>
      </c>
      <c r="H103" s="5" t="s">
        <v>1374</v>
      </c>
      <c r="J103" s="5" t="s">
        <v>1646</v>
      </c>
    </row>
    <row r="104" spans="1:10">
      <c r="A104" s="5">
        <v>103</v>
      </c>
      <c r="B104" s="5" t="s">
        <v>1006</v>
      </c>
      <c r="C104" s="5" t="s">
        <v>167</v>
      </c>
      <c r="D104" s="5" t="s">
        <v>1375</v>
      </c>
      <c r="E104" s="5" t="s">
        <v>1376</v>
      </c>
      <c r="F104" s="5" t="s">
        <v>1377</v>
      </c>
      <c r="G104" s="5" t="s">
        <v>1360</v>
      </c>
      <c r="H104" s="5" t="s">
        <v>1361</v>
      </c>
      <c r="J104" s="5" t="s">
        <v>1646</v>
      </c>
    </row>
    <row r="105" spans="1:10">
      <c r="A105" s="5">
        <v>104</v>
      </c>
      <c r="B105" s="5" t="s">
        <v>1006</v>
      </c>
      <c r="C105" s="5" t="s">
        <v>167</v>
      </c>
      <c r="D105" s="5" t="s">
        <v>1378</v>
      </c>
      <c r="E105" s="5" t="s">
        <v>1379</v>
      </c>
      <c r="F105" s="5" t="s">
        <v>1017</v>
      </c>
      <c r="G105" s="5" t="s">
        <v>1380</v>
      </c>
      <c r="J105" s="5" t="s">
        <v>1646</v>
      </c>
    </row>
    <row r="106" spans="1:10">
      <c r="A106" s="5">
        <v>105</v>
      </c>
      <c r="B106" s="5" t="s">
        <v>1006</v>
      </c>
      <c r="C106" s="5" t="s">
        <v>167</v>
      </c>
      <c r="D106" s="5" t="s">
        <v>1381</v>
      </c>
      <c r="E106" s="5" t="s">
        <v>1382</v>
      </c>
      <c r="F106" s="5" t="s">
        <v>1017</v>
      </c>
      <c r="G106" s="5" t="s">
        <v>1163</v>
      </c>
      <c r="J106" s="5" t="s">
        <v>1646</v>
      </c>
    </row>
    <row r="107" spans="1:10">
      <c r="A107" s="5">
        <v>106</v>
      </c>
      <c r="B107" s="5" t="s">
        <v>1006</v>
      </c>
      <c r="C107" s="5" t="s">
        <v>167</v>
      </c>
      <c r="D107" s="5" t="s">
        <v>1383</v>
      </c>
      <c r="E107" s="5" t="s">
        <v>1384</v>
      </c>
      <c r="F107" s="5" t="s">
        <v>1385</v>
      </c>
      <c r="G107" s="5" t="s">
        <v>1386</v>
      </c>
      <c r="J107" s="5" t="s">
        <v>1646</v>
      </c>
    </row>
    <row r="108" spans="1:10">
      <c r="A108" s="5">
        <v>107</v>
      </c>
      <c r="B108" s="5" t="s">
        <v>1006</v>
      </c>
      <c r="C108" s="5" t="s">
        <v>167</v>
      </c>
      <c r="D108" s="5" t="s">
        <v>1387</v>
      </c>
      <c r="E108" s="5" t="s">
        <v>1384</v>
      </c>
      <c r="F108" s="5" t="s">
        <v>1385</v>
      </c>
      <c r="G108" s="5" t="s">
        <v>1388</v>
      </c>
      <c r="H108" s="5" t="s">
        <v>1389</v>
      </c>
      <c r="J108" s="5" t="s">
        <v>1646</v>
      </c>
    </row>
    <row r="109" spans="1:10">
      <c r="A109" s="5">
        <v>108</v>
      </c>
      <c r="B109" s="5" t="s">
        <v>1006</v>
      </c>
      <c r="C109" s="5" t="s">
        <v>167</v>
      </c>
      <c r="D109" s="5" t="s">
        <v>1390</v>
      </c>
      <c r="E109" s="5" t="s">
        <v>1391</v>
      </c>
      <c r="F109" s="5" t="s">
        <v>1392</v>
      </c>
      <c r="G109" s="5" t="s">
        <v>1022</v>
      </c>
      <c r="H109" s="5" t="s">
        <v>1393</v>
      </c>
      <c r="J109" s="5" t="s">
        <v>1646</v>
      </c>
    </row>
    <row r="110" spans="1:10">
      <c r="A110" s="5">
        <v>109</v>
      </c>
      <c r="B110" s="5" t="s">
        <v>1006</v>
      </c>
      <c r="C110" s="5" t="s">
        <v>167</v>
      </c>
      <c r="D110" s="5" t="s">
        <v>1394</v>
      </c>
      <c r="E110" s="5" t="s">
        <v>1395</v>
      </c>
      <c r="F110" s="5" t="s">
        <v>1396</v>
      </c>
      <c r="G110" s="5" t="s">
        <v>1064</v>
      </c>
      <c r="H110" s="5" t="s">
        <v>1397</v>
      </c>
      <c r="J110" s="5" t="s">
        <v>1646</v>
      </c>
    </row>
    <row r="111" spans="1:10">
      <c r="A111" s="5">
        <v>110</v>
      </c>
      <c r="B111" s="5" t="s">
        <v>1006</v>
      </c>
      <c r="C111" s="5" t="s">
        <v>167</v>
      </c>
      <c r="D111" s="5" t="s">
        <v>1398</v>
      </c>
      <c r="E111" s="5" t="s">
        <v>1399</v>
      </c>
      <c r="F111" s="5" t="s">
        <v>1400</v>
      </c>
      <c r="G111" s="5" t="s">
        <v>1076</v>
      </c>
      <c r="J111" s="5" t="s">
        <v>1646</v>
      </c>
    </row>
    <row r="112" spans="1:10">
      <c r="A112" s="5">
        <v>111</v>
      </c>
      <c r="B112" s="5" t="s">
        <v>1006</v>
      </c>
      <c r="C112" s="5" t="s">
        <v>167</v>
      </c>
      <c r="D112" s="5" t="s">
        <v>1401</v>
      </c>
      <c r="E112" s="5" t="s">
        <v>1402</v>
      </c>
      <c r="F112" s="5" t="s">
        <v>1403</v>
      </c>
      <c r="G112" s="5" t="s">
        <v>1060</v>
      </c>
      <c r="J112" s="5" t="s">
        <v>1646</v>
      </c>
    </row>
    <row r="113" spans="1:10">
      <c r="A113" s="5">
        <v>112</v>
      </c>
      <c r="B113" s="5" t="s">
        <v>1006</v>
      </c>
      <c r="C113" s="5" t="s">
        <v>167</v>
      </c>
      <c r="D113" s="5" t="s">
        <v>1404</v>
      </c>
      <c r="E113" s="5" t="s">
        <v>1405</v>
      </c>
      <c r="F113" s="5" t="s">
        <v>1406</v>
      </c>
      <c r="G113" s="5" t="s">
        <v>1069</v>
      </c>
      <c r="J113" s="5" t="s">
        <v>1646</v>
      </c>
    </row>
    <row r="114" spans="1:10">
      <c r="A114" s="5">
        <v>113</v>
      </c>
      <c r="B114" s="5" t="s">
        <v>1006</v>
      </c>
      <c r="C114" s="5" t="s">
        <v>167</v>
      </c>
      <c r="D114" s="5" t="s">
        <v>1407</v>
      </c>
      <c r="E114" s="5" t="s">
        <v>1408</v>
      </c>
      <c r="F114" s="5" t="s">
        <v>1409</v>
      </c>
      <c r="G114" s="5" t="s">
        <v>1202</v>
      </c>
      <c r="J114" s="5" t="s">
        <v>1646</v>
      </c>
    </row>
    <row r="115" spans="1:10">
      <c r="A115" s="5">
        <v>114</v>
      </c>
      <c r="B115" s="5" t="s">
        <v>1006</v>
      </c>
      <c r="C115" s="5" t="s">
        <v>167</v>
      </c>
      <c r="D115" s="5" t="s">
        <v>1410</v>
      </c>
      <c r="E115" s="5" t="s">
        <v>1411</v>
      </c>
      <c r="F115" s="5" t="s">
        <v>1412</v>
      </c>
      <c r="G115" s="5" t="s">
        <v>1112</v>
      </c>
      <c r="J115" s="5" t="s">
        <v>1646</v>
      </c>
    </row>
    <row r="116" spans="1:10">
      <c r="A116" s="5">
        <v>115</v>
      </c>
      <c r="B116" s="5" t="s">
        <v>1006</v>
      </c>
      <c r="C116" s="5" t="s">
        <v>167</v>
      </c>
      <c r="D116" s="5" t="s">
        <v>1413</v>
      </c>
      <c r="E116" s="5" t="s">
        <v>1414</v>
      </c>
      <c r="F116" s="5" t="s">
        <v>1415</v>
      </c>
      <c r="G116" s="5" t="s">
        <v>1014</v>
      </c>
      <c r="H116" s="5" t="s">
        <v>1416</v>
      </c>
      <c r="J116" s="5" t="s">
        <v>1646</v>
      </c>
    </row>
    <row r="117" spans="1:10">
      <c r="A117" s="5">
        <v>116</v>
      </c>
      <c r="B117" s="5" t="s">
        <v>1006</v>
      </c>
      <c r="C117" s="5" t="s">
        <v>167</v>
      </c>
      <c r="D117" s="5" t="s">
        <v>1417</v>
      </c>
      <c r="E117" s="5" t="s">
        <v>1418</v>
      </c>
      <c r="F117" s="5" t="s">
        <v>1419</v>
      </c>
      <c r="G117" s="5" t="s">
        <v>1260</v>
      </c>
      <c r="J117" s="5" t="s">
        <v>1646</v>
      </c>
    </row>
    <row r="118" spans="1:10">
      <c r="A118" s="5">
        <v>117</v>
      </c>
      <c r="B118" s="5" t="s">
        <v>1006</v>
      </c>
      <c r="C118" s="5" t="s">
        <v>167</v>
      </c>
      <c r="D118" s="5" t="s">
        <v>1420</v>
      </c>
      <c r="E118" s="5" t="s">
        <v>1421</v>
      </c>
      <c r="F118" s="5" t="s">
        <v>1422</v>
      </c>
      <c r="G118" s="5" t="s">
        <v>1260</v>
      </c>
      <c r="J118" s="5" t="s">
        <v>1646</v>
      </c>
    </row>
    <row r="119" spans="1:10">
      <c r="A119" s="5">
        <v>118</v>
      </c>
      <c r="B119" s="5" t="s">
        <v>1006</v>
      </c>
      <c r="C119" s="5" t="s">
        <v>167</v>
      </c>
      <c r="D119" s="5" t="s">
        <v>1423</v>
      </c>
      <c r="E119" s="5" t="s">
        <v>1424</v>
      </c>
      <c r="F119" s="5" t="s">
        <v>1425</v>
      </c>
      <c r="G119" s="5" t="s">
        <v>1042</v>
      </c>
      <c r="H119" s="5" t="s">
        <v>1426</v>
      </c>
      <c r="J119" s="5" t="s">
        <v>1646</v>
      </c>
    </row>
    <row r="120" spans="1:10">
      <c r="A120" s="5">
        <v>119</v>
      </c>
      <c r="B120" s="5" t="s">
        <v>1006</v>
      </c>
      <c r="C120" s="5" t="s">
        <v>167</v>
      </c>
      <c r="D120" s="5" t="s">
        <v>1427</v>
      </c>
      <c r="E120" s="5" t="s">
        <v>1428</v>
      </c>
      <c r="F120" s="5" t="s">
        <v>1429</v>
      </c>
      <c r="G120" s="5" t="s">
        <v>1210</v>
      </c>
      <c r="J120" s="5" t="s">
        <v>1646</v>
      </c>
    </row>
    <row r="121" spans="1:10">
      <c r="A121" s="5">
        <v>120</v>
      </c>
      <c r="B121" s="5" t="s">
        <v>1006</v>
      </c>
      <c r="C121" s="5" t="s">
        <v>167</v>
      </c>
      <c r="D121" s="5" t="s">
        <v>1430</v>
      </c>
      <c r="E121" s="5" t="s">
        <v>1431</v>
      </c>
      <c r="F121" s="5" t="s">
        <v>1432</v>
      </c>
      <c r="G121" s="5" t="s">
        <v>1158</v>
      </c>
      <c r="J121" s="5" t="s">
        <v>1646</v>
      </c>
    </row>
    <row r="122" spans="1:10">
      <c r="A122" s="5">
        <v>121</v>
      </c>
      <c r="B122" s="5" t="s">
        <v>1006</v>
      </c>
      <c r="C122" s="5" t="s">
        <v>167</v>
      </c>
      <c r="D122" s="5" t="s">
        <v>1433</v>
      </c>
      <c r="E122" s="5" t="s">
        <v>1434</v>
      </c>
      <c r="F122" s="5" t="s">
        <v>1435</v>
      </c>
      <c r="G122" s="5" t="s">
        <v>1042</v>
      </c>
      <c r="H122" s="5" t="s">
        <v>1436</v>
      </c>
      <c r="J122" s="5" t="s">
        <v>1646</v>
      </c>
    </row>
    <row r="123" spans="1:10">
      <c r="A123" s="5">
        <v>122</v>
      </c>
      <c r="B123" s="5" t="s">
        <v>1006</v>
      </c>
      <c r="C123" s="5" t="s">
        <v>167</v>
      </c>
      <c r="D123" s="5" t="s">
        <v>1437</v>
      </c>
      <c r="E123" s="5" t="s">
        <v>1438</v>
      </c>
      <c r="F123" s="5" t="s">
        <v>1439</v>
      </c>
      <c r="G123" s="5" t="s">
        <v>1042</v>
      </c>
      <c r="J123" s="5" t="s">
        <v>1646</v>
      </c>
    </row>
    <row r="124" spans="1:10">
      <c r="A124" s="5">
        <v>123</v>
      </c>
      <c r="B124" s="5" t="s">
        <v>1006</v>
      </c>
      <c r="C124" s="5" t="s">
        <v>167</v>
      </c>
      <c r="D124" s="5" t="s">
        <v>1440</v>
      </c>
      <c r="E124" s="5" t="s">
        <v>1441</v>
      </c>
      <c r="F124" s="5" t="s">
        <v>1442</v>
      </c>
      <c r="G124" s="5" t="s">
        <v>1210</v>
      </c>
      <c r="J124" s="5" t="s">
        <v>1646</v>
      </c>
    </row>
    <row r="125" spans="1:10">
      <c r="A125" s="5">
        <v>124</v>
      </c>
      <c r="B125" s="5" t="s">
        <v>1006</v>
      </c>
      <c r="C125" s="5" t="s">
        <v>167</v>
      </c>
      <c r="D125" s="5" t="s">
        <v>1443</v>
      </c>
      <c r="E125" s="5" t="s">
        <v>1444</v>
      </c>
      <c r="F125" s="5" t="s">
        <v>1445</v>
      </c>
      <c r="G125" s="5" t="s">
        <v>1260</v>
      </c>
      <c r="J125" s="5" t="s">
        <v>1646</v>
      </c>
    </row>
    <row r="126" spans="1:10">
      <c r="A126" s="5">
        <v>125</v>
      </c>
      <c r="B126" s="5" t="s">
        <v>1006</v>
      </c>
      <c r="C126" s="5" t="s">
        <v>167</v>
      </c>
      <c r="D126" s="5" t="s">
        <v>1446</v>
      </c>
      <c r="E126" s="5" t="s">
        <v>1447</v>
      </c>
      <c r="F126" s="5" t="s">
        <v>1448</v>
      </c>
      <c r="G126" s="5" t="s">
        <v>1260</v>
      </c>
      <c r="J126" s="5" t="s">
        <v>1646</v>
      </c>
    </row>
    <row r="127" spans="1:10">
      <c r="A127" s="5">
        <v>126</v>
      </c>
      <c r="B127" s="5" t="s">
        <v>1006</v>
      </c>
      <c r="C127" s="5" t="s">
        <v>167</v>
      </c>
      <c r="D127" s="5" t="s">
        <v>1449</v>
      </c>
      <c r="E127" s="5" t="s">
        <v>1450</v>
      </c>
      <c r="F127" s="5" t="s">
        <v>1451</v>
      </c>
      <c r="G127" s="5" t="s">
        <v>1042</v>
      </c>
      <c r="J127" s="5" t="s">
        <v>1646</v>
      </c>
    </row>
    <row r="128" spans="1:10">
      <c r="A128" s="5">
        <v>127</v>
      </c>
      <c r="B128" s="5" t="s">
        <v>1006</v>
      </c>
      <c r="C128" s="5" t="s">
        <v>167</v>
      </c>
      <c r="D128" s="5" t="s">
        <v>1452</v>
      </c>
      <c r="E128" s="5" t="s">
        <v>1453</v>
      </c>
      <c r="F128" s="5" t="s">
        <v>1454</v>
      </c>
      <c r="G128" s="5" t="s">
        <v>1112</v>
      </c>
      <c r="H128" s="5" t="s">
        <v>1455</v>
      </c>
      <c r="J128" s="5" t="s">
        <v>1646</v>
      </c>
    </row>
    <row r="129" spans="1:10">
      <c r="A129" s="5">
        <v>128</v>
      </c>
      <c r="B129" s="5" t="s">
        <v>1006</v>
      </c>
      <c r="C129" s="5" t="s">
        <v>167</v>
      </c>
      <c r="D129" s="5" t="s">
        <v>1456</v>
      </c>
      <c r="E129" s="5" t="s">
        <v>1457</v>
      </c>
      <c r="F129" s="5" t="s">
        <v>1458</v>
      </c>
      <c r="G129" s="5" t="s">
        <v>1042</v>
      </c>
      <c r="J129" s="5" t="s">
        <v>1646</v>
      </c>
    </row>
    <row r="130" spans="1:10">
      <c r="A130" s="5">
        <v>129</v>
      </c>
      <c r="B130" s="5" t="s">
        <v>1006</v>
      </c>
      <c r="C130" s="5" t="s">
        <v>167</v>
      </c>
      <c r="D130" s="5" t="s">
        <v>1459</v>
      </c>
      <c r="E130" s="5" t="s">
        <v>1460</v>
      </c>
      <c r="F130" s="5" t="s">
        <v>1461</v>
      </c>
      <c r="G130" s="5" t="s">
        <v>1097</v>
      </c>
      <c r="J130" s="5" t="s">
        <v>1646</v>
      </c>
    </row>
    <row r="131" spans="1:10">
      <c r="A131" s="5">
        <v>130</v>
      </c>
      <c r="B131" s="5" t="s">
        <v>1006</v>
      </c>
      <c r="C131" s="5" t="s">
        <v>167</v>
      </c>
      <c r="D131" s="5" t="s">
        <v>1462</v>
      </c>
      <c r="E131" s="5" t="s">
        <v>1463</v>
      </c>
      <c r="F131" s="5" t="s">
        <v>1464</v>
      </c>
      <c r="G131" s="5" t="s">
        <v>1465</v>
      </c>
      <c r="H131" s="5" t="s">
        <v>1466</v>
      </c>
      <c r="J131" s="5" t="s">
        <v>1646</v>
      </c>
    </row>
    <row r="132" spans="1:10">
      <c r="A132" s="5">
        <v>131</v>
      </c>
      <c r="B132" s="5" t="s">
        <v>1006</v>
      </c>
      <c r="C132" s="5" t="s">
        <v>167</v>
      </c>
      <c r="D132" s="5" t="s">
        <v>1467</v>
      </c>
      <c r="E132" s="5" t="s">
        <v>1468</v>
      </c>
      <c r="F132" s="5" t="s">
        <v>1469</v>
      </c>
      <c r="G132" s="5" t="s">
        <v>1260</v>
      </c>
      <c r="J132" s="5" t="s">
        <v>1646</v>
      </c>
    </row>
    <row r="133" spans="1:10">
      <c r="A133" s="5">
        <v>132</v>
      </c>
      <c r="B133" s="5" t="s">
        <v>1006</v>
      </c>
      <c r="C133" s="5" t="s">
        <v>167</v>
      </c>
      <c r="D133" s="5" t="s">
        <v>1470</v>
      </c>
      <c r="E133" s="5" t="s">
        <v>1471</v>
      </c>
      <c r="F133" s="5" t="s">
        <v>1009</v>
      </c>
      <c r="G133" s="5" t="s">
        <v>1472</v>
      </c>
      <c r="H133" s="5" t="s">
        <v>1473</v>
      </c>
      <c r="J133" s="5" t="s">
        <v>1646</v>
      </c>
    </row>
    <row r="134" spans="1:10">
      <c r="A134" s="5">
        <v>133</v>
      </c>
      <c r="B134" s="5" t="s">
        <v>1006</v>
      </c>
      <c r="C134" s="5" t="s">
        <v>167</v>
      </c>
      <c r="D134" s="5" t="s">
        <v>1474</v>
      </c>
      <c r="E134" s="5" t="s">
        <v>1475</v>
      </c>
      <c r="F134" s="5" t="s">
        <v>1476</v>
      </c>
      <c r="G134" s="5" t="s">
        <v>1477</v>
      </c>
      <c r="H134" s="5" t="s">
        <v>1478</v>
      </c>
      <c r="J134" s="5" t="s">
        <v>1646</v>
      </c>
    </row>
    <row r="135" spans="1:10">
      <c r="A135" s="5">
        <v>134</v>
      </c>
      <c r="B135" s="5" t="s">
        <v>1006</v>
      </c>
      <c r="C135" s="5" t="s">
        <v>167</v>
      </c>
      <c r="D135" s="5" t="s">
        <v>1479</v>
      </c>
      <c r="E135" s="5" t="s">
        <v>1480</v>
      </c>
      <c r="F135" s="5" t="s">
        <v>1481</v>
      </c>
      <c r="G135" s="5" t="s">
        <v>1042</v>
      </c>
      <c r="J135" s="5" t="s">
        <v>1646</v>
      </c>
    </row>
    <row r="136" spans="1:10">
      <c r="A136" s="5">
        <v>135</v>
      </c>
      <c r="B136" s="5" t="s">
        <v>1006</v>
      </c>
      <c r="C136" s="5" t="s">
        <v>167</v>
      </c>
      <c r="D136" s="5" t="s">
        <v>1482</v>
      </c>
      <c r="E136" s="5" t="s">
        <v>1483</v>
      </c>
      <c r="F136" s="5" t="s">
        <v>1484</v>
      </c>
      <c r="G136" s="5" t="s">
        <v>1014</v>
      </c>
      <c r="J136" s="5" t="s">
        <v>1646</v>
      </c>
    </row>
    <row r="137" spans="1:10">
      <c r="A137" s="5">
        <v>136</v>
      </c>
      <c r="B137" s="5" t="s">
        <v>1006</v>
      </c>
      <c r="C137" s="5" t="s">
        <v>167</v>
      </c>
      <c r="D137" s="5" t="s">
        <v>1485</v>
      </c>
      <c r="E137" s="5" t="s">
        <v>1486</v>
      </c>
      <c r="F137" s="5" t="s">
        <v>1487</v>
      </c>
      <c r="G137" s="5" t="s">
        <v>1014</v>
      </c>
      <c r="J137" s="5" t="s">
        <v>1646</v>
      </c>
    </row>
    <row r="138" spans="1:10">
      <c r="A138" s="5">
        <v>137</v>
      </c>
      <c r="B138" s="5" t="s">
        <v>1006</v>
      </c>
      <c r="C138" s="5" t="s">
        <v>167</v>
      </c>
      <c r="D138" s="5" t="s">
        <v>1488</v>
      </c>
      <c r="E138" s="5" t="s">
        <v>1489</v>
      </c>
      <c r="F138" s="5" t="s">
        <v>1490</v>
      </c>
      <c r="G138" s="5" t="s">
        <v>1076</v>
      </c>
      <c r="J138" s="5" t="s">
        <v>1646</v>
      </c>
    </row>
    <row r="139" spans="1:10">
      <c r="A139" s="5">
        <v>138</v>
      </c>
      <c r="B139" s="5" t="s">
        <v>1006</v>
      </c>
      <c r="C139" s="5" t="s">
        <v>167</v>
      </c>
      <c r="D139" s="5" t="s">
        <v>1491</v>
      </c>
      <c r="E139" s="5" t="s">
        <v>1492</v>
      </c>
      <c r="F139" s="5" t="s">
        <v>1046</v>
      </c>
      <c r="G139" s="5" t="s">
        <v>1493</v>
      </c>
      <c r="J139" s="5" t="s">
        <v>1646</v>
      </c>
    </row>
    <row r="140" spans="1:10">
      <c r="A140" s="5">
        <v>139</v>
      </c>
      <c r="B140" s="5" t="s">
        <v>1006</v>
      </c>
      <c r="C140" s="5" t="s">
        <v>167</v>
      </c>
      <c r="D140" s="5" t="s">
        <v>1494</v>
      </c>
      <c r="E140" s="5" t="s">
        <v>1495</v>
      </c>
      <c r="F140" s="5" t="s">
        <v>1496</v>
      </c>
      <c r="G140" s="5" t="s">
        <v>1076</v>
      </c>
      <c r="J140" s="5" t="s">
        <v>1646</v>
      </c>
    </row>
    <row r="141" spans="1:10">
      <c r="A141" s="5">
        <v>140</v>
      </c>
      <c r="B141" s="5" t="s">
        <v>1006</v>
      </c>
      <c r="C141" s="5" t="s">
        <v>167</v>
      </c>
      <c r="D141" s="5" t="s">
        <v>1497</v>
      </c>
      <c r="E141" s="5" t="s">
        <v>1498</v>
      </c>
      <c r="F141" s="5" t="s">
        <v>1499</v>
      </c>
      <c r="G141" s="5" t="s">
        <v>1076</v>
      </c>
      <c r="J141" s="5" t="s">
        <v>1646</v>
      </c>
    </row>
    <row r="142" spans="1:10">
      <c r="A142" s="5">
        <v>141</v>
      </c>
      <c r="B142" s="5" t="s">
        <v>1006</v>
      </c>
      <c r="C142" s="5" t="s">
        <v>167</v>
      </c>
      <c r="D142" s="5" t="s">
        <v>1500</v>
      </c>
      <c r="E142" s="5" t="s">
        <v>1501</v>
      </c>
      <c r="F142" s="5" t="s">
        <v>1502</v>
      </c>
      <c r="G142" s="5" t="s">
        <v>1180</v>
      </c>
      <c r="J142" s="5" t="s">
        <v>1646</v>
      </c>
    </row>
    <row r="143" spans="1:10">
      <c r="A143" s="5">
        <v>142</v>
      </c>
      <c r="B143" s="5" t="s">
        <v>1006</v>
      </c>
      <c r="C143" s="5" t="s">
        <v>167</v>
      </c>
      <c r="D143" s="5" t="s">
        <v>1503</v>
      </c>
      <c r="E143" s="5" t="s">
        <v>1504</v>
      </c>
      <c r="F143" s="5" t="s">
        <v>1505</v>
      </c>
      <c r="G143" s="5" t="s">
        <v>1076</v>
      </c>
      <c r="J143" s="5" t="s">
        <v>1646</v>
      </c>
    </row>
    <row r="144" spans="1:10">
      <c r="A144" s="5">
        <v>143</v>
      </c>
      <c r="B144" s="5" t="s">
        <v>1006</v>
      </c>
      <c r="C144" s="5" t="s">
        <v>167</v>
      </c>
      <c r="D144" s="5" t="s">
        <v>1506</v>
      </c>
      <c r="E144" s="5" t="s">
        <v>1507</v>
      </c>
      <c r="F144" s="5" t="s">
        <v>1508</v>
      </c>
      <c r="G144" s="5" t="s">
        <v>1360</v>
      </c>
      <c r="J144" s="5" t="s">
        <v>1646</v>
      </c>
    </row>
    <row r="145" spans="1:10">
      <c r="A145" s="5">
        <v>144</v>
      </c>
      <c r="B145" s="5" t="s">
        <v>1006</v>
      </c>
      <c r="C145" s="5" t="s">
        <v>167</v>
      </c>
      <c r="D145" s="5" t="s">
        <v>1509</v>
      </c>
      <c r="E145" s="5" t="s">
        <v>1510</v>
      </c>
      <c r="F145" s="5" t="s">
        <v>1511</v>
      </c>
      <c r="G145" s="5" t="s">
        <v>1112</v>
      </c>
      <c r="H145" s="5" t="s">
        <v>1512</v>
      </c>
      <c r="J145" s="5" t="s">
        <v>1646</v>
      </c>
    </row>
    <row r="146" spans="1:10">
      <c r="A146" s="5">
        <v>145</v>
      </c>
      <c r="B146" s="5" t="s">
        <v>1006</v>
      </c>
      <c r="C146" s="5" t="s">
        <v>167</v>
      </c>
      <c r="D146" s="5" t="s">
        <v>1513</v>
      </c>
      <c r="E146" s="5" t="s">
        <v>1514</v>
      </c>
      <c r="F146" s="5" t="s">
        <v>1009</v>
      </c>
      <c r="G146" s="5" t="s">
        <v>1228</v>
      </c>
      <c r="H146" s="5" t="s">
        <v>1473</v>
      </c>
      <c r="J146" s="5" t="s">
        <v>1646</v>
      </c>
    </row>
    <row r="147" spans="1:10">
      <c r="A147" s="5">
        <v>146</v>
      </c>
      <c r="B147" s="5" t="s">
        <v>1006</v>
      </c>
      <c r="C147" s="5" t="s">
        <v>167</v>
      </c>
      <c r="D147" s="5" t="s">
        <v>1515</v>
      </c>
      <c r="E147" s="5" t="s">
        <v>1516</v>
      </c>
      <c r="F147" s="5" t="s">
        <v>1517</v>
      </c>
      <c r="G147" s="5" t="s">
        <v>1112</v>
      </c>
      <c r="J147" s="5" t="s">
        <v>1646</v>
      </c>
    </row>
    <row r="148" spans="1:10">
      <c r="A148" s="5">
        <v>147</v>
      </c>
      <c r="B148" s="5" t="s">
        <v>1006</v>
      </c>
      <c r="C148" s="5" t="s">
        <v>167</v>
      </c>
      <c r="D148" s="5" t="s">
        <v>1518</v>
      </c>
      <c r="E148" s="5" t="s">
        <v>1519</v>
      </c>
      <c r="F148" s="5" t="s">
        <v>1520</v>
      </c>
      <c r="G148" s="5" t="s">
        <v>1112</v>
      </c>
      <c r="J148" s="5" t="s">
        <v>1646</v>
      </c>
    </row>
    <row r="149" spans="1:10">
      <c r="A149" s="5">
        <v>148</v>
      </c>
      <c r="B149" s="5" t="s">
        <v>1006</v>
      </c>
      <c r="C149" s="5" t="s">
        <v>167</v>
      </c>
      <c r="D149" s="5" t="s">
        <v>1521</v>
      </c>
      <c r="E149" s="5" t="s">
        <v>1522</v>
      </c>
      <c r="F149" s="5" t="s">
        <v>1385</v>
      </c>
      <c r="G149" s="5" t="s">
        <v>1523</v>
      </c>
      <c r="J149" s="5" t="s">
        <v>1646</v>
      </c>
    </row>
    <row r="150" spans="1:10">
      <c r="A150" s="5">
        <v>149</v>
      </c>
      <c r="B150" s="5" t="s">
        <v>1006</v>
      </c>
      <c r="C150" s="5" t="s">
        <v>167</v>
      </c>
      <c r="D150" s="5" t="s">
        <v>1524</v>
      </c>
      <c r="E150" s="5" t="s">
        <v>1525</v>
      </c>
      <c r="F150" s="5" t="s">
        <v>1526</v>
      </c>
      <c r="G150" s="5" t="s">
        <v>1112</v>
      </c>
      <c r="J150" s="5" t="s">
        <v>1646</v>
      </c>
    </row>
    <row r="151" spans="1:10">
      <c r="A151" s="5">
        <v>150</v>
      </c>
      <c r="B151" s="5" t="s">
        <v>1006</v>
      </c>
      <c r="C151" s="5" t="s">
        <v>167</v>
      </c>
      <c r="D151" s="5" t="s">
        <v>1527</v>
      </c>
      <c r="E151" s="5" t="s">
        <v>1528</v>
      </c>
      <c r="F151" s="5" t="s">
        <v>1529</v>
      </c>
      <c r="G151" s="5" t="s">
        <v>1088</v>
      </c>
      <c r="J151" s="5" t="s">
        <v>1646</v>
      </c>
    </row>
    <row r="152" spans="1:10">
      <c r="A152" s="5">
        <v>151</v>
      </c>
      <c r="B152" s="5" t="s">
        <v>1006</v>
      </c>
      <c r="C152" s="5" t="s">
        <v>167</v>
      </c>
      <c r="D152" s="5" t="s">
        <v>1530</v>
      </c>
      <c r="E152" s="5" t="s">
        <v>1531</v>
      </c>
      <c r="F152" s="5" t="s">
        <v>1532</v>
      </c>
      <c r="G152" s="5" t="s">
        <v>1076</v>
      </c>
      <c r="H152" s="5" t="s">
        <v>1533</v>
      </c>
      <c r="J152" s="5" t="s">
        <v>1646</v>
      </c>
    </row>
    <row r="153" spans="1:10">
      <c r="A153" s="5">
        <v>152</v>
      </c>
      <c r="B153" s="5" t="s">
        <v>1006</v>
      </c>
      <c r="C153" s="5" t="s">
        <v>167</v>
      </c>
      <c r="D153" s="5" t="s">
        <v>1534</v>
      </c>
      <c r="E153" s="5" t="s">
        <v>1535</v>
      </c>
      <c r="F153" s="5" t="s">
        <v>1536</v>
      </c>
      <c r="G153" s="5" t="s">
        <v>1092</v>
      </c>
      <c r="J153" s="5" t="s">
        <v>1646</v>
      </c>
    </row>
    <row r="154" spans="1:10">
      <c r="A154" s="5">
        <v>153</v>
      </c>
      <c r="B154" s="5" t="s">
        <v>1006</v>
      </c>
      <c r="C154" s="5" t="s">
        <v>167</v>
      </c>
      <c r="D154" s="5" t="s">
        <v>1537</v>
      </c>
      <c r="E154" s="5" t="s">
        <v>1538</v>
      </c>
      <c r="F154" s="5" t="s">
        <v>1539</v>
      </c>
      <c r="G154" s="5" t="s">
        <v>1360</v>
      </c>
      <c r="J154" s="5" t="s">
        <v>1646</v>
      </c>
    </row>
    <row r="155" spans="1:10">
      <c r="A155" s="5">
        <v>154</v>
      </c>
      <c r="B155" s="5" t="s">
        <v>1006</v>
      </c>
      <c r="C155" s="5" t="s">
        <v>167</v>
      </c>
      <c r="D155" s="5" t="s">
        <v>1540</v>
      </c>
      <c r="E155" s="5" t="s">
        <v>1541</v>
      </c>
      <c r="F155" s="5" t="s">
        <v>1542</v>
      </c>
      <c r="G155" s="5" t="s">
        <v>1158</v>
      </c>
      <c r="J155" s="5" t="s">
        <v>1646</v>
      </c>
    </row>
    <row r="156" spans="1:10">
      <c r="A156" s="5">
        <v>155</v>
      </c>
      <c r="B156" s="5" t="s">
        <v>1006</v>
      </c>
      <c r="C156" s="5" t="s">
        <v>167</v>
      </c>
      <c r="D156" s="5" t="s">
        <v>1543</v>
      </c>
      <c r="E156" s="5" t="s">
        <v>1544</v>
      </c>
      <c r="F156" s="5" t="s">
        <v>1545</v>
      </c>
      <c r="G156" s="5" t="s">
        <v>1112</v>
      </c>
      <c r="J156" s="5" t="s">
        <v>1646</v>
      </c>
    </row>
    <row r="157" spans="1:10">
      <c r="A157" s="5">
        <v>156</v>
      </c>
      <c r="B157" s="5" t="s">
        <v>1006</v>
      </c>
      <c r="C157" s="5" t="s">
        <v>167</v>
      </c>
      <c r="D157" s="5" t="s">
        <v>1546</v>
      </c>
      <c r="E157" s="5" t="s">
        <v>1547</v>
      </c>
      <c r="F157" s="5" t="s">
        <v>1548</v>
      </c>
      <c r="G157" s="5" t="s">
        <v>1022</v>
      </c>
      <c r="J157" s="5" t="s">
        <v>1646</v>
      </c>
    </row>
    <row r="158" spans="1:10">
      <c r="A158" s="5">
        <v>157</v>
      </c>
      <c r="B158" s="5" t="s">
        <v>1006</v>
      </c>
      <c r="C158" s="5" t="s">
        <v>167</v>
      </c>
      <c r="D158" s="5" t="s">
        <v>1549</v>
      </c>
      <c r="E158" s="5" t="s">
        <v>1550</v>
      </c>
      <c r="F158" s="5" t="s">
        <v>1551</v>
      </c>
      <c r="G158" s="5" t="s">
        <v>1042</v>
      </c>
      <c r="H158" s="5" t="s">
        <v>1552</v>
      </c>
      <c r="J158" s="5" t="s">
        <v>1646</v>
      </c>
    </row>
    <row r="159" spans="1:10">
      <c r="A159" s="5">
        <v>158</v>
      </c>
      <c r="B159" s="5" t="s">
        <v>1006</v>
      </c>
      <c r="C159" s="5" t="s">
        <v>167</v>
      </c>
      <c r="D159" s="5" t="s">
        <v>1553</v>
      </c>
      <c r="E159" s="5" t="s">
        <v>1554</v>
      </c>
      <c r="F159" s="5" t="s">
        <v>1555</v>
      </c>
      <c r="G159" s="5" t="s">
        <v>1076</v>
      </c>
      <c r="J159" s="5" t="s">
        <v>1646</v>
      </c>
    </row>
    <row r="160" spans="1:10">
      <c r="A160" s="5">
        <v>159</v>
      </c>
      <c r="B160" s="5" t="s">
        <v>1006</v>
      </c>
      <c r="C160" s="5" t="s">
        <v>167</v>
      </c>
      <c r="D160" s="5" t="s">
        <v>1556</v>
      </c>
      <c r="E160" s="5" t="s">
        <v>1557</v>
      </c>
      <c r="F160" s="5" t="s">
        <v>1558</v>
      </c>
      <c r="G160" s="5" t="s">
        <v>1559</v>
      </c>
      <c r="J160" s="5" t="s">
        <v>1646</v>
      </c>
    </row>
    <row r="161" spans="1:10">
      <c r="A161" s="5">
        <v>160</v>
      </c>
      <c r="B161" s="5" t="s">
        <v>1006</v>
      </c>
      <c r="C161" s="5" t="s">
        <v>167</v>
      </c>
      <c r="D161" s="5" t="s">
        <v>1560</v>
      </c>
      <c r="E161" s="5" t="s">
        <v>1561</v>
      </c>
      <c r="F161" s="5" t="s">
        <v>1562</v>
      </c>
      <c r="G161" s="5" t="s">
        <v>1042</v>
      </c>
      <c r="J161" s="5" t="s">
        <v>1646</v>
      </c>
    </row>
    <row r="162" spans="1:10">
      <c r="A162" s="5">
        <v>161</v>
      </c>
      <c r="B162" s="5" t="s">
        <v>1006</v>
      </c>
      <c r="C162" s="5" t="s">
        <v>167</v>
      </c>
      <c r="D162" s="5" t="s">
        <v>1563</v>
      </c>
      <c r="E162" s="5" t="s">
        <v>1564</v>
      </c>
      <c r="F162" s="5" t="s">
        <v>1565</v>
      </c>
      <c r="G162" s="5" t="s">
        <v>1042</v>
      </c>
      <c r="J162" s="5" t="s">
        <v>1646</v>
      </c>
    </row>
    <row r="163" spans="1:10">
      <c r="A163" s="5">
        <v>162</v>
      </c>
      <c r="B163" s="5" t="s">
        <v>1006</v>
      </c>
      <c r="C163" s="5" t="s">
        <v>167</v>
      </c>
      <c r="D163" s="5" t="s">
        <v>1566</v>
      </c>
      <c r="E163" s="5" t="s">
        <v>1567</v>
      </c>
      <c r="F163" s="5" t="s">
        <v>1568</v>
      </c>
      <c r="G163" s="5" t="s">
        <v>1069</v>
      </c>
      <c r="H163" s="5" t="s">
        <v>1569</v>
      </c>
      <c r="J163" s="5" t="s">
        <v>1646</v>
      </c>
    </row>
    <row r="164" spans="1:10">
      <c r="A164" s="5">
        <v>163</v>
      </c>
      <c r="B164" s="5" t="s">
        <v>1006</v>
      </c>
      <c r="C164" s="5" t="s">
        <v>167</v>
      </c>
      <c r="D164" s="5" t="s">
        <v>1570</v>
      </c>
      <c r="E164" s="5" t="s">
        <v>1571</v>
      </c>
      <c r="F164" s="5" t="s">
        <v>1572</v>
      </c>
      <c r="G164" s="5" t="s">
        <v>1573</v>
      </c>
      <c r="H164" s="5" t="s">
        <v>1574</v>
      </c>
      <c r="J164" s="5" t="s">
        <v>1646</v>
      </c>
    </row>
    <row r="165" spans="1:10">
      <c r="A165" s="5">
        <v>164</v>
      </c>
      <c r="B165" s="5" t="s">
        <v>1006</v>
      </c>
      <c r="C165" s="5" t="s">
        <v>167</v>
      </c>
      <c r="D165" s="5" t="s">
        <v>1575</v>
      </c>
      <c r="E165" s="5" t="s">
        <v>1576</v>
      </c>
      <c r="F165" s="5" t="s">
        <v>1577</v>
      </c>
      <c r="G165" s="5" t="s">
        <v>1042</v>
      </c>
      <c r="J165" s="5" t="s">
        <v>1646</v>
      </c>
    </row>
    <row r="166" spans="1:10">
      <c r="A166" s="5">
        <v>165</v>
      </c>
      <c r="B166" s="5" t="s">
        <v>1006</v>
      </c>
      <c r="C166" s="5" t="s">
        <v>167</v>
      </c>
      <c r="D166" s="5" t="s">
        <v>1578</v>
      </c>
      <c r="E166" s="5" t="s">
        <v>1579</v>
      </c>
      <c r="F166" s="5" t="s">
        <v>1580</v>
      </c>
      <c r="G166" s="5" t="s">
        <v>1260</v>
      </c>
      <c r="H166" s="5" t="s">
        <v>1581</v>
      </c>
      <c r="J166" s="5" t="s">
        <v>1646</v>
      </c>
    </row>
    <row r="167" spans="1:10">
      <c r="A167" s="5">
        <v>166</v>
      </c>
      <c r="B167" s="5" t="s">
        <v>1006</v>
      </c>
      <c r="C167" s="5" t="s">
        <v>167</v>
      </c>
      <c r="D167" s="5" t="s">
        <v>1582</v>
      </c>
      <c r="E167" s="5" t="s">
        <v>1583</v>
      </c>
      <c r="F167" s="5" t="s">
        <v>1584</v>
      </c>
      <c r="G167" s="5" t="s">
        <v>1202</v>
      </c>
      <c r="J167" s="5" t="s">
        <v>1646</v>
      </c>
    </row>
    <row r="168" spans="1:10">
      <c r="A168" s="5">
        <v>167</v>
      </c>
      <c r="B168" s="5" t="s">
        <v>1006</v>
      </c>
      <c r="C168" s="5" t="s">
        <v>167</v>
      </c>
      <c r="D168" s="5" t="s">
        <v>1585</v>
      </c>
      <c r="E168" s="5" t="s">
        <v>1586</v>
      </c>
      <c r="F168" s="5" t="s">
        <v>1587</v>
      </c>
      <c r="G168" s="5" t="s">
        <v>1588</v>
      </c>
      <c r="J168" s="5" t="s">
        <v>1646</v>
      </c>
    </row>
    <row r="169" spans="1:10">
      <c r="A169" s="5">
        <v>168</v>
      </c>
      <c r="B169" s="5" t="s">
        <v>1006</v>
      </c>
      <c r="C169" s="5" t="s">
        <v>167</v>
      </c>
      <c r="D169" s="5" t="s">
        <v>1589</v>
      </c>
      <c r="E169" s="5" t="s">
        <v>1590</v>
      </c>
      <c r="F169" s="5" t="s">
        <v>1591</v>
      </c>
      <c r="G169" s="5" t="s">
        <v>1042</v>
      </c>
      <c r="J169" s="5" t="s">
        <v>1646</v>
      </c>
    </row>
    <row r="170" spans="1:10">
      <c r="A170" s="5">
        <v>169</v>
      </c>
      <c r="B170" s="5" t="s">
        <v>1006</v>
      </c>
      <c r="C170" s="5" t="s">
        <v>167</v>
      </c>
      <c r="D170" s="5" t="s">
        <v>1592</v>
      </c>
      <c r="E170" s="5" t="s">
        <v>1593</v>
      </c>
      <c r="F170" s="5" t="s">
        <v>1594</v>
      </c>
      <c r="G170" s="5" t="s">
        <v>1042</v>
      </c>
      <c r="J170" s="5" t="s">
        <v>1646</v>
      </c>
    </row>
    <row r="171" spans="1:10">
      <c r="A171" s="5">
        <v>170</v>
      </c>
      <c r="B171" s="5" t="s">
        <v>1006</v>
      </c>
      <c r="C171" s="5" t="s">
        <v>167</v>
      </c>
      <c r="D171" s="5" t="s">
        <v>1595</v>
      </c>
      <c r="E171" s="5" t="s">
        <v>1596</v>
      </c>
      <c r="F171" s="5" t="s">
        <v>1597</v>
      </c>
      <c r="G171" s="5" t="s">
        <v>1014</v>
      </c>
      <c r="J171" s="5" t="s">
        <v>1646</v>
      </c>
    </row>
    <row r="172" spans="1:10">
      <c r="A172" s="5">
        <v>171</v>
      </c>
      <c r="B172" s="5" t="s">
        <v>1006</v>
      </c>
      <c r="C172" s="5" t="s">
        <v>167</v>
      </c>
      <c r="D172" s="5" t="s">
        <v>1598</v>
      </c>
      <c r="E172" s="5" t="s">
        <v>1599</v>
      </c>
      <c r="F172" s="5" t="s">
        <v>1132</v>
      </c>
      <c r="G172" s="5" t="s">
        <v>1600</v>
      </c>
      <c r="J172" s="5" t="s">
        <v>1646</v>
      </c>
    </row>
    <row r="173" spans="1:10">
      <c r="A173" s="5">
        <v>172</v>
      </c>
      <c r="B173" s="5" t="s">
        <v>1006</v>
      </c>
      <c r="C173" s="5" t="s">
        <v>167</v>
      </c>
      <c r="D173" s="5" t="s">
        <v>1601</v>
      </c>
      <c r="E173" s="5" t="s">
        <v>1602</v>
      </c>
      <c r="F173" s="5" t="s">
        <v>1603</v>
      </c>
      <c r="G173" s="5" t="s">
        <v>1042</v>
      </c>
      <c r="J173" s="5" t="s">
        <v>1646</v>
      </c>
    </row>
    <row r="174" spans="1:10">
      <c r="A174" s="5">
        <v>173</v>
      </c>
      <c r="B174" s="5" t="s">
        <v>1006</v>
      </c>
      <c r="C174" s="5" t="s">
        <v>167</v>
      </c>
      <c r="D174" s="5" t="s">
        <v>1604</v>
      </c>
      <c r="E174" s="5" t="s">
        <v>1605</v>
      </c>
      <c r="F174" s="5" t="s">
        <v>1009</v>
      </c>
      <c r="G174" s="5" t="s">
        <v>1606</v>
      </c>
      <c r="J174" s="5" t="s">
        <v>1646</v>
      </c>
    </row>
    <row r="175" spans="1:10">
      <c r="A175" s="5">
        <v>174</v>
      </c>
      <c r="B175" s="5" t="s">
        <v>1006</v>
      </c>
      <c r="C175" s="5" t="s">
        <v>167</v>
      </c>
      <c r="D175" s="5" t="s">
        <v>1607</v>
      </c>
      <c r="E175" s="5" t="s">
        <v>1608</v>
      </c>
      <c r="F175" s="5" t="s">
        <v>1346</v>
      </c>
      <c r="G175" s="5" t="s">
        <v>1609</v>
      </c>
      <c r="J175" s="5" t="s">
        <v>1646</v>
      </c>
    </row>
    <row r="176" spans="1:10">
      <c r="A176" s="5">
        <v>175</v>
      </c>
      <c r="B176" s="5" t="s">
        <v>1006</v>
      </c>
      <c r="C176" s="5" t="s">
        <v>167</v>
      </c>
      <c r="D176" s="5" t="s">
        <v>1610</v>
      </c>
      <c r="E176" s="5" t="s">
        <v>1611</v>
      </c>
      <c r="F176" s="5" t="s">
        <v>1266</v>
      </c>
      <c r="G176" s="5" t="s">
        <v>1380</v>
      </c>
      <c r="J176" s="5" t="s">
        <v>1646</v>
      </c>
    </row>
    <row r="177" spans="1:10">
      <c r="A177" s="5">
        <v>176</v>
      </c>
      <c r="B177" s="5" t="s">
        <v>1006</v>
      </c>
      <c r="C177" s="5" t="s">
        <v>167</v>
      </c>
      <c r="D177" s="5" t="s">
        <v>1612</v>
      </c>
      <c r="E177" s="5" t="s">
        <v>1613</v>
      </c>
      <c r="F177" s="5" t="s">
        <v>1072</v>
      </c>
      <c r="G177" s="5" t="s">
        <v>1614</v>
      </c>
      <c r="J177" s="5" t="s">
        <v>1646</v>
      </c>
    </row>
    <row r="178" spans="1:10">
      <c r="A178" s="5">
        <v>177</v>
      </c>
      <c r="B178" s="5" t="s">
        <v>1006</v>
      </c>
      <c r="C178" s="5" t="s">
        <v>167</v>
      </c>
      <c r="D178" s="5" t="s">
        <v>1615</v>
      </c>
      <c r="E178" s="5" t="s">
        <v>1616</v>
      </c>
      <c r="F178" s="5" t="s">
        <v>1072</v>
      </c>
      <c r="G178" s="5" t="s">
        <v>1617</v>
      </c>
      <c r="J178" s="5" t="s">
        <v>1646</v>
      </c>
    </row>
    <row r="179" spans="1:10">
      <c r="A179" s="5">
        <v>178</v>
      </c>
      <c r="B179" s="5" t="s">
        <v>1006</v>
      </c>
      <c r="C179" s="5" t="s">
        <v>167</v>
      </c>
      <c r="D179" s="5" t="s">
        <v>1618</v>
      </c>
      <c r="E179" s="5" t="s">
        <v>1619</v>
      </c>
      <c r="F179" s="5" t="s">
        <v>1072</v>
      </c>
      <c r="G179" s="5" t="s">
        <v>1620</v>
      </c>
      <c r="J179" s="5" t="s">
        <v>1646</v>
      </c>
    </row>
    <row r="180" spans="1:10">
      <c r="A180" s="5">
        <v>179</v>
      </c>
      <c r="B180" s="5" t="s">
        <v>1006</v>
      </c>
      <c r="C180" s="5" t="s">
        <v>167</v>
      </c>
      <c r="D180" s="5" t="s">
        <v>1621</v>
      </c>
      <c r="E180" s="5" t="s">
        <v>1622</v>
      </c>
      <c r="F180" s="5" t="s">
        <v>1377</v>
      </c>
      <c r="G180" s="5" t="s">
        <v>1623</v>
      </c>
      <c r="J180" s="5" t="s">
        <v>1646</v>
      </c>
    </row>
    <row r="181" spans="1:10">
      <c r="A181" s="5">
        <v>180</v>
      </c>
      <c r="B181" s="5" t="s">
        <v>1006</v>
      </c>
      <c r="C181" s="5" t="s">
        <v>167</v>
      </c>
      <c r="D181" s="5" t="s">
        <v>1624</v>
      </c>
      <c r="E181" s="5" t="s">
        <v>1625</v>
      </c>
      <c r="F181" s="5" t="s">
        <v>1377</v>
      </c>
      <c r="G181" s="5" t="s">
        <v>1626</v>
      </c>
      <c r="H181" s="5" t="s">
        <v>1627</v>
      </c>
      <c r="J181" s="5" t="s">
        <v>1646</v>
      </c>
    </row>
    <row r="182" spans="1:10">
      <c r="A182" s="5">
        <v>181</v>
      </c>
      <c r="B182" s="5" t="s">
        <v>1006</v>
      </c>
      <c r="C182" s="5" t="s">
        <v>167</v>
      </c>
      <c r="D182" s="5" t="s">
        <v>1628</v>
      </c>
      <c r="E182" s="5" t="s">
        <v>1629</v>
      </c>
      <c r="F182" s="5" t="s">
        <v>1630</v>
      </c>
      <c r="G182" s="5" t="s">
        <v>1477</v>
      </c>
      <c r="J182" s="5" t="s">
        <v>1646</v>
      </c>
    </row>
    <row r="183" spans="1:10">
      <c r="A183" s="5">
        <v>182</v>
      </c>
      <c r="B183" s="5" t="s">
        <v>1006</v>
      </c>
      <c r="C183" s="5" t="s">
        <v>167</v>
      </c>
      <c r="D183" s="5" t="s">
        <v>1631</v>
      </c>
      <c r="E183" s="5" t="s">
        <v>1632</v>
      </c>
      <c r="F183" s="5" t="s">
        <v>1633</v>
      </c>
      <c r="G183" s="5" t="s">
        <v>1076</v>
      </c>
      <c r="J183" s="5" t="s">
        <v>1646</v>
      </c>
    </row>
    <row r="184" spans="1:10">
      <c r="A184" s="5">
        <v>183</v>
      </c>
      <c r="B184" s="5" t="s">
        <v>1006</v>
      </c>
      <c r="C184" s="5" t="s">
        <v>167</v>
      </c>
      <c r="D184" s="5" t="s">
        <v>1634</v>
      </c>
      <c r="E184" s="5" t="s">
        <v>1635</v>
      </c>
      <c r="F184" s="5" t="s">
        <v>1636</v>
      </c>
      <c r="G184" s="5" t="s">
        <v>1235</v>
      </c>
      <c r="J184" s="5" t="s">
        <v>1646</v>
      </c>
    </row>
    <row r="185" spans="1:10">
      <c r="A185" s="5">
        <v>184</v>
      </c>
      <c r="B185" s="5" t="s">
        <v>1006</v>
      </c>
      <c r="C185" s="5" t="s">
        <v>167</v>
      </c>
      <c r="D185" s="5" t="s">
        <v>1637</v>
      </c>
      <c r="E185" s="5" t="s">
        <v>1638</v>
      </c>
      <c r="F185" s="5" t="s">
        <v>1639</v>
      </c>
      <c r="G185" s="5" t="s">
        <v>1092</v>
      </c>
      <c r="J185" s="5" t="s">
        <v>1646</v>
      </c>
    </row>
    <row r="186" spans="1:10">
      <c r="A186" s="5">
        <v>185</v>
      </c>
      <c r="B186" s="5" t="s">
        <v>1006</v>
      </c>
      <c r="C186" s="5" t="s">
        <v>167</v>
      </c>
      <c r="D186" s="5" t="s">
        <v>1640</v>
      </c>
      <c r="E186" s="5" t="s">
        <v>1641</v>
      </c>
      <c r="F186" s="5" t="s">
        <v>1577</v>
      </c>
      <c r="G186" s="5" t="s">
        <v>1477</v>
      </c>
      <c r="H186" s="5" t="s">
        <v>1642</v>
      </c>
      <c r="J186" s="5" t="s">
        <v>1646</v>
      </c>
    </row>
    <row r="187" spans="1:10">
      <c r="A187" s="5">
        <v>186</v>
      </c>
      <c r="B187" s="5" t="s">
        <v>1006</v>
      </c>
      <c r="C187" s="5" t="s">
        <v>167</v>
      </c>
      <c r="D187" s="5" t="s">
        <v>1643</v>
      </c>
      <c r="E187" s="5" t="s">
        <v>1644</v>
      </c>
      <c r="F187" s="5" t="s">
        <v>1128</v>
      </c>
      <c r="G187" s="5" t="s">
        <v>1645</v>
      </c>
      <c r="J187" s="5" t="s">
        <v>1646</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D5"/>
  <sheetViews>
    <sheetView showGridLines="0" workbookViewId="0"/>
  </sheetViews>
  <sheetFormatPr defaultRowHeight="11.25"/>
  <sheetData>
    <row r="1" spans="1:4">
      <c r="A1" t="s">
        <v>982</v>
      </c>
      <c r="B1" t="s">
        <v>491</v>
      </c>
      <c r="C1" t="s">
        <v>492</v>
      </c>
      <c r="D1" t="s">
        <v>981</v>
      </c>
    </row>
    <row r="2" spans="1:4">
      <c r="A2">
        <v>2</v>
      </c>
      <c r="B2" t="s">
        <v>771</v>
      </c>
      <c r="C2" t="s">
        <v>771</v>
      </c>
      <c r="D2" t="s">
        <v>772</v>
      </c>
    </row>
    <row r="3" spans="1:4">
      <c r="A3">
        <v>5</v>
      </c>
      <c r="B3" t="s">
        <v>771</v>
      </c>
      <c r="C3" t="s">
        <v>779</v>
      </c>
      <c r="D3" t="s">
        <v>780</v>
      </c>
    </row>
    <row r="4" spans="1:4">
      <c r="A4">
        <v>7</v>
      </c>
      <c r="B4" t="s">
        <v>771</v>
      </c>
      <c r="C4" t="s">
        <v>783</v>
      </c>
      <c r="D4" t="s">
        <v>784</v>
      </c>
    </row>
    <row r="5" spans="1:4">
      <c r="A5">
        <v>8</v>
      </c>
      <c r="B5" t="s">
        <v>771</v>
      </c>
      <c r="C5" t="s">
        <v>785</v>
      </c>
      <c r="D5" t="s">
        <v>786</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106"/>
  <sheetViews>
    <sheetView showGridLines="0" zoomScaleNormal="100" workbookViewId="0"/>
  </sheetViews>
  <sheetFormatPr defaultRowHeight="11.25"/>
  <cols>
    <col min="1" max="1" width="9.140625" style="1071"/>
  </cols>
  <sheetData>
    <row r="1" spans="1:4">
      <c r="A1" s="1071" t="s">
        <v>982</v>
      </c>
      <c r="B1" t="s">
        <v>491</v>
      </c>
      <c r="C1" t="s">
        <v>492</v>
      </c>
      <c r="D1" t="s">
        <v>981</v>
      </c>
    </row>
    <row r="2" spans="1:4">
      <c r="A2" s="1071">
        <v>1</v>
      </c>
      <c r="B2" t="s">
        <v>771</v>
      </c>
      <c r="C2" t="s">
        <v>773</v>
      </c>
      <c r="D2" t="s">
        <v>774</v>
      </c>
    </row>
    <row r="3" spans="1:4">
      <c r="A3" s="1071">
        <v>2</v>
      </c>
      <c r="B3" t="s">
        <v>771</v>
      </c>
      <c r="C3" t="s">
        <v>771</v>
      </c>
      <c r="D3" t="s">
        <v>772</v>
      </c>
    </row>
    <row r="4" spans="1:4">
      <c r="A4" s="1071">
        <v>3</v>
      </c>
      <c r="B4" t="s">
        <v>771</v>
      </c>
      <c r="C4" t="s">
        <v>775</v>
      </c>
      <c r="D4" t="s">
        <v>776</v>
      </c>
    </row>
    <row r="5" spans="1:4">
      <c r="A5" s="1071">
        <v>4</v>
      </c>
      <c r="B5" t="s">
        <v>771</v>
      </c>
      <c r="C5" t="s">
        <v>777</v>
      </c>
      <c r="D5" t="s">
        <v>778</v>
      </c>
    </row>
    <row r="6" spans="1:4">
      <c r="A6" s="1071">
        <v>5</v>
      </c>
      <c r="B6" t="s">
        <v>771</v>
      </c>
      <c r="C6" t="s">
        <v>779</v>
      </c>
      <c r="D6" t="s">
        <v>780</v>
      </c>
    </row>
    <row r="7" spans="1:4">
      <c r="A7" s="1071">
        <v>6</v>
      </c>
      <c r="B7" t="s">
        <v>771</v>
      </c>
      <c r="C7" t="s">
        <v>781</v>
      </c>
      <c r="D7" t="s">
        <v>782</v>
      </c>
    </row>
    <row r="8" spans="1:4">
      <c r="A8" s="1071">
        <v>7</v>
      </c>
      <c r="B8" t="s">
        <v>771</v>
      </c>
      <c r="C8" t="s">
        <v>783</v>
      </c>
      <c r="D8" t="s">
        <v>784</v>
      </c>
    </row>
    <row r="9" spans="1:4">
      <c r="A9" s="1071">
        <v>8</v>
      </c>
      <c r="B9" t="s">
        <v>771</v>
      </c>
      <c r="C9" t="s">
        <v>785</v>
      </c>
      <c r="D9" t="s">
        <v>786</v>
      </c>
    </row>
    <row r="10" spans="1:4">
      <c r="A10" s="1071">
        <v>9</v>
      </c>
      <c r="B10" t="s">
        <v>787</v>
      </c>
      <c r="C10" t="s">
        <v>787</v>
      </c>
      <c r="D10" t="s">
        <v>788</v>
      </c>
    </row>
    <row r="11" spans="1:4">
      <c r="A11" s="1071">
        <v>10</v>
      </c>
      <c r="B11" t="s">
        <v>787</v>
      </c>
      <c r="C11" t="s">
        <v>789</v>
      </c>
      <c r="D11" t="s">
        <v>790</v>
      </c>
    </row>
    <row r="12" spans="1:4">
      <c r="A12" s="1071">
        <v>11</v>
      </c>
      <c r="B12" t="s">
        <v>787</v>
      </c>
      <c r="C12" t="s">
        <v>791</v>
      </c>
      <c r="D12" t="s">
        <v>792</v>
      </c>
    </row>
    <row r="13" spans="1:4">
      <c r="A13" s="1071">
        <v>12</v>
      </c>
      <c r="B13" t="s">
        <v>787</v>
      </c>
      <c r="C13" t="s">
        <v>793</v>
      </c>
      <c r="D13" t="s">
        <v>794</v>
      </c>
    </row>
    <row r="14" spans="1:4">
      <c r="A14" s="1071">
        <v>13</v>
      </c>
      <c r="B14" t="s">
        <v>787</v>
      </c>
      <c r="C14" t="s">
        <v>795</v>
      </c>
      <c r="D14" t="s">
        <v>796</v>
      </c>
    </row>
    <row r="15" spans="1:4">
      <c r="A15" s="1071">
        <v>14</v>
      </c>
      <c r="B15" t="s">
        <v>787</v>
      </c>
      <c r="C15" t="s">
        <v>797</v>
      </c>
      <c r="D15" t="s">
        <v>798</v>
      </c>
    </row>
    <row r="16" spans="1:4">
      <c r="A16" s="1071">
        <v>15</v>
      </c>
      <c r="B16" t="s">
        <v>787</v>
      </c>
      <c r="C16" t="s">
        <v>799</v>
      </c>
      <c r="D16" t="s">
        <v>800</v>
      </c>
    </row>
    <row r="17" spans="1:4">
      <c r="A17" s="1071">
        <v>16</v>
      </c>
      <c r="B17" t="s">
        <v>801</v>
      </c>
      <c r="C17" t="s">
        <v>801</v>
      </c>
      <c r="D17" t="s">
        <v>802</v>
      </c>
    </row>
    <row r="18" spans="1:4">
      <c r="A18" s="1071">
        <v>17</v>
      </c>
      <c r="B18" t="s">
        <v>803</v>
      </c>
      <c r="C18" t="s">
        <v>805</v>
      </c>
      <c r="D18" t="s">
        <v>806</v>
      </c>
    </row>
    <row r="19" spans="1:4">
      <c r="A19" s="1071">
        <v>18</v>
      </c>
      <c r="B19" t="s">
        <v>803</v>
      </c>
      <c r="C19" t="s">
        <v>803</v>
      </c>
      <c r="D19" t="s">
        <v>804</v>
      </c>
    </row>
    <row r="20" spans="1:4">
      <c r="A20" s="1071">
        <v>19</v>
      </c>
      <c r="B20" t="s">
        <v>803</v>
      </c>
      <c r="C20" t="s">
        <v>807</v>
      </c>
      <c r="D20" t="s">
        <v>808</v>
      </c>
    </row>
    <row r="21" spans="1:4">
      <c r="A21" s="1071">
        <v>20</v>
      </c>
      <c r="B21" t="s">
        <v>803</v>
      </c>
      <c r="C21" t="s">
        <v>809</v>
      </c>
      <c r="D21" t="s">
        <v>810</v>
      </c>
    </row>
    <row r="22" spans="1:4">
      <c r="A22" s="1071">
        <v>21</v>
      </c>
      <c r="B22" t="s">
        <v>803</v>
      </c>
      <c r="C22" t="s">
        <v>811</v>
      </c>
      <c r="D22" t="s">
        <v>812</v>
      </c>
    </row>
    <row r="23" spans="1:4">
      <c r="A23" s="1071">
        <v>22</v>
      </c>
      <c r="B23" t="s">
        <v>803</v>
      </c>
      <c r="C23" t="s">
        <v>813</v>
      </c>
      <c r="D23" t="s">
        <v>814</v>
      </c>
    </row>
    <row r="24" spans="1:4">
      <c r="A24" s="1071">
        <v>23</v>
      </c>
      <c r="B24" t="s">
        <v>803</v>
      </c>
      <c r="C24" t="s">
        <v>815</v>
      </c>
      <c r="D24" t="s">
        <v>816</v>
      </c>
    </row>
    <row r="25" spans="1:4">
      <c r="A25" s="1071">
        <v>24</v>
      </c>
      <c r="B25" t="s">
        <v>803</v>
      </c>
      <c r="C25" t="s">
        <v>817</v>
      </c>
      <c r="D25" t="s">
        <v>818</v>
      </c>
    </row>
    <row r="26" spans="1:4">
      <c r="A26" s="1071">
        <v>25</v>
      </c>
      <c r="B26" t="s">
        <v>803</v>
      </c>
      <c r="C26" t="s">
        <v>819</v>
      </c>
      <c r="D26" t="s">
        <v>820</v>
      </c>
    </row>
    <row r="27" spans="1:4">
      <c r="A27" s="1071">
        <v>26</v>
      </c>
      <c r="B27" t="s">
        <v>803</v>
      </c>
      <c r="C27" t="s">
        <v>821</v>
      </c>
      <c r="D27" t="s">
        <v>822</v>
      </c>
    </row>
    <row r="28" spans="1:4">
      <c r="A28" s="1071">
        <v>27</v>
      </c>
      <c r="B28" t="s">
        <v>803</v>
      </c>
      <c r="C28" t="s">
        <v>823</v>
      </c>
      <c r="D28" t="s">
        <v>824</v>
      </c>
    </row>
    <row r="29" spans="1:4">
      <c r="A29" s="1071">
        <v>28</v>
      </c>
      <c r="B29" t="s">
        <v>825</v>
      </c>
      <c r="C29" t="s">
        <v>825</v>
      </c>
      <c r="D29" t="s">
        <v>826</v>
      </c>
    </row>
    <row r="30" spans="1:4">
      <c r="A30" s="1071">
        <v>29</v>
      </c>
      <c r="B30" t="s">
        <v>827</v>
      </c>
      <c r="C30" t="s">
        <v>827</v>
      </c>
      <c r="D30" t="s">
        <v>828</v>
      </c>
    </row>
    <row r="31" spans="1:4">
      <c r="A31" s="1071">
        <v>30</v>
      </c>
      <c r="B31" t="s">
        <v>829</v>
      </c>
      <c r="C31" t="s">
        <v>829</v>
      </c>
      <c r="D31" t="s">
        <v>830</v>
      </c>
    </row>
    <row r="32" spans="1:4">
      <c r="A32" s="1071">
        <v>31</v>
      </c>
      <c r="B32" t="s">
        <v>831</v>
      </c>
      <c r="C32" t="s">
        <v>833</v>
      </c>
      <c r="D32" t="s">
        <v>834</v>
      </c>
    </row>
    <row r="33" spans="1:4">
      <c r="A33" s="1071">
        <v>32</v>
      </c>
      <c r="B33" t="s">
        <v>831</v>
      </c>
      <c r="C33" t="s">
        <v>835</v>
      </c>
      <c r="D33" t="s">
        <v>836</v>
      </c>
    </row>
    <row r="34" spans="1:4">
      <c r="A34" s="1071">
        <v>33</v>
      </c>
      <c r="B34" t="s">
        <v>831</v>
      </c>
      <c r="C34" t="s">
        <v>837</v>
      </c>
      <c r="D34" t="s">
        <v>838</v>
      </c>
    </row>
    <row r="35" spans="1:4">
      <c r="A35" s="1071">
        <v>34</v>
      </c>
      <c r="B35" t="s">
        <v>831</v>
      </c>
      <c r="C35" t="s">
        <v>831</v>
      </c>
      <c r="D35" t="s">
        <v>832</v>
      </c>
    </row>
    <row r="36" spans="1:4">
      <c r="A36" s="1071">
        <v>35</v>
      </c>
      <c r="B36" t="s">
        <v>831</v>
      </c>
      <c r="C36" t="s">
        <v>839</v>
      </c>
      <c r="D36" t="s">
        <v>840</v>
      </c>
    </row>
    <row r="37" spans="1:4">
      <c r="A37" s="1071">
        <v>36</v>
      </c>
      <c r="B37" t="s">
        <v>831</v>
      </c>
      <c r="C37" t="s">
        <v>841</v>
      </c>
      <c r="D37" t="s">
        <v>842</v>
      </c>
    </row>
    <row r="38" spans="1:4">
      <c r="A38" s="1071">
        <v>37</v>
      </c>
      <c r="B38" t="s">
        <v>831</v>
      </c>
      <c r="C38" t="s">
        <v>843</v>
      </c>
      <c r="D38" t="s">
        <v>844</v>
      </c>
    </row>
    <row r="39" spans="1:4">
      <c r="A39" s="1071">
        <v>38</v>
      </c>
      <c r="B39" t="s">
        <v>831</v>
      </c>
      <c r="C39" t="s">
        <v>845</v>
      </c>
      <c r="D39" t="s">
        <v>846</v>
      </c>
    </row>
    <row r="40" spans="1:4">
      <c r="A40" s="1071">
        <v>39</v>
      </c>
      <c r="B40" t="s">
        <v>831</v>
      </c>
      <c r="C40" t="s">
        <v>847</v>
      </c>
      <c r="D40" t="s">
        <v>848</v>
      </c>
    </row>
    <row r="41" spans="1:4">
      <c r="A41" s="1071">
        <v>40</v>
      </c>
      <c r="B41" t="s">
        <v>849</v>
      </c>
      <c r="C41" t="s">
        <v>849</v>
      </c>
      <c r="D41" t="s">
        <v>850</v>
      </c>
    </row>
    <row r="42" spans="1:4">
      <c r="A42" s="1071">
        <v>41</v>
      </c>
      <c r="B42" t="s">
        <v>851</v>
      </c>
      <c r="C42" t="s">
        <v>853</v>
      </c>
      <c r="D42" t="s">
        <v>854</v>
      </c>
    </row>
    <row r="43" spans="1:4">
      <c r="A43" s="1071">
        <v>42</v>
      </c>
      <c r="B43" t="s">
        <v>851</v>
      </c>
      <c r="C43" t="s">
        <v>855</v>
      </c>
      <c r="D43" t="s">
        <v>856</v>
      </c>
    </row>
    <row r="44" spans="1:4">
      <c r="A44" s="1071">
        <v>43</v>
      </c>
      <c r="B44" t="s">
        <v>851</v>
      </c>
      <c r="C44" t="s">
        <v>857</v>
      </c>
      <c r="D44" t="s">
        <v>858</v>
      </c>
    </row>
    <row r="45" spans="1:4">
      <c r="A45" s="1071">
        <v>44</v>
      </c>
      <c r="B45" t="s">
        <v>851</v>
      </c>
      <c r="C45" t="s">
        <v>859</v>
      </c>
      <c r="D45" t="s">
        <v>860</v>
      </c>
    </row>
    <row r="46" spans="1:4">
      <c r="A46" s="1071">
        <v>45</v>
      </c>
      <c r="B46" t="s">
        <v>851</v>
      </c>
      <c r="C46" t="s">
        <v>861</v>
      </c>
      <c r="D46" t="s">
        <v>862</v>
      </c>
    </row>
    <row r="47" spans="1:4">
      <c r="A47" s="1071">
        <v>46</v>
      </c>
      <c r="B47" t="s">
        <v>851</v>
      </c>
      <c r="C47" t="s">
        <v>863</v>
      </c>
      <c r="D47" t="s">
        <v>864</v>
      </c>
    </row>
    <row r="48" spans="1:4">
      <c r="A48" s="1071">
        <v>47</v>
      </c>
      <c r="B48" t="s">
        <v>851</v>
      </c>
      <c r="C48" t="s">
        <v>851</v>
      </c>
      <c r="D48" t="s">
        <v>852</v>
      </c>
    </row>
    <row r="49" spans="1:4">
      <c r="A49" s="1071">
        <v>48</v>
      </c>
      <c r="B49" t="s">
        <v>851</v>
      </c>
      <c r="C49" t="s">
        <v>865</v>
      </c>
      <c r="D49" t="s">
        <v>866</v>
      </c>
    </row>
    <row r="50" spans="1:4">
      <c r="A50" s="1071">
        <v>49</v>
      </c>
      <c r="B50" t="s">
        <v>851</v>
      </c>
      <c r="C50" t="s">
        <v>867</v>
      </c>
      <c r="D50" t="s">
        <v>868</v>
      </c>
    </row>
    <row r="51" spans="1:4">
      <c r="A51" s="1071">
        <v>50</v>
      </c>
      <c r="B51" t="s">
        <v>869</v>
      </c>
      <c r="C51" t="s">
        <v>869</v>
      </c>
      <c r="D51" t="s">
        <v>870</v>
      </c>
    </row>
    <row r="52" spans="1:4">
      <c r="A52" s="1071">
        <v>51</v>
      </c>
      <c r="B52" t="s">
        <v>871</v>
      </c>
      <c r="C52" t="s">
        <v>873</v>
      </c>
      <c r="D52" t="s">
        <v>874</v>
      </c>
    </row>
    <row r="53" spans="1:4">
      <c r="A53" s="1071">
        <v>52</v>
      </c>
      <c r="B53" t="s">
        <v>871</v>
      </c>
      <c r="C53" t="s">
        <v>875</v>
      </c>
      <c r="D53" t="s">
        <v>876</v>
      </c>
    </row>
    <row r="54" spans="1:4">
      <c r="A54" s="1071">
        <v>53</v>
      </c>
      <c r="B54" t="s">
        <v>871</v>
      </c>
      <c r="C54" t="s">
        <v>877</v>
      </c>
      <c r="D54" t="s">
        <v>878</v>
      </c>
    </row>
    <row r="55" spans="1:4">
      <c r="A55" s="1071">
        <v>54</v>
      </c>
      <c r="B55" t="s">
        <v>871</v>
      </c>
      <c r="C55" t="s">
        <v>879</v>
      </c>
      <c r="D55" t="s">
        <v>880</v>
      </c>
    </row>
    <row r="56" spans="1:4">
      <c r="A56" s="1071">
        <v>55</v>
      </c>
      <c r="B56" t="s">
        <v>871</v>
      </c>
      <c r="C56" t="s">
        <v>871</v>
      </c>
      <c r="D56" t="s">
        <v>872</v>
      </c>
    </row>
    <row r="57" spans="1:4">
      <c r="A57" s="1071">
        <v>56</v>
      </c>
      <c r="B57" t="s">
        <v>871</v>
      </c>
      <c r="C57" t="s">
        <v>881</v>
      </c>
      <c r="D57" t="s">
        <v>882</v>
      </c>
    </row>
    <row r="58" spans="1:4">
      <c r="A58" s="1071">
        <v>57</v>
      </c>
      <c r="B58" t="s">
        <v>871</v>
      </c>
      <c r="C58" t="s">
        <v>883</v>
      </c>
      <c r="D58" t="s">
        <v>884</v>
      </c>
    </row>
    <row r="59" spans="1:4">
      <c r="A59" s="1071">
        <v>58</v>
      </c>
      <c r="B59" t="s">
        <v>871</v>
      </c>
      <c r="C59" t="s">
        <v>885</v>
      </c>
      <c r="D59" t="s">
        <v>886</v>
      </c>
    </row>
    <row r="60" spans="1:4">
      <c r="A60" s="1071">
        <v>59</v>
      </c>
      <c r="B60" t="s">
        <v>871</v>
      </c>
      <c r="C60" t="s">
        <v>887</v>
      </c>
      <c r="D60" t="s">
        <v>888</v>
      </c>
    </row>
    <row r="61" spans="1:4">
      <c r="A61" s="1071">
        <v>60</v>
      </c>
      <c r="B61" t="s">
        <v>871</v>
      </c>
      <c r="C61" t="s">
        <v>889</v>
      </c>
      <c r="D61" t="s">
        <v>890</v>
      </c>
    </row>
    <row r="62" spans="1:4">
      <c r="A62" s="1071">
        <v>61</v>
      </c>
      <c r="B62" t="s">
        <v>871</v>
      </c>
      <c r="C62" t="s">
        <v>891</v>
      </c>
      <c r="D62" t="s">
        <v>892</v>
      </c>
    </row>
    <row r="63" spans="1:4">
      <c r="A63" s="1071">
        <v>62</v>
      </c>
      <c r="B63" t="s">
        <v>871</v>
      </c>
      <c r="C63" t="s">
        <v>893</v>
      </c>
      <c r="D63" t="s">
        <v>894</v>
      </c>
    </row>
    <row r="64" spans="1:4">
      <c r="A64" s="1071">
        <v>63</v>
      </c>
      <c r="B64" t="s">
        <v>895</v>
      </c>
      <c r="C64" t="s">
        <v>895</v>
      </c>
      <c r="D64" t="s">
        <v>896</v>
      </c>
    </row>
    <row r="65" spans="1:4">
      <c r="A65" s="1071">
        <v>64</v>
      </c>
      <c r="B65" t="s">
        <v>897</v>
      </c>
      <c r="C65" t="s">
        <v>897</v>
      </c>
      <c r="D65" t="s">
        <v>898</v>
      </c>
    </row>
    <row r="66" spans="1:4">
      <c r="A66" s="1071">
        <v>65</v>
      </c>
      <c r="B66" t="s">
        <v>899</v>
      </c>
      <c r="C66" t="s">
        <v>899</v>
      </c>
      <c r="D66" t="s">
        <v>900</v>
      </c>
    </row>
    <row r="67" spans="1:4">
      <c r="A67" s="1071">
        <v>66</v>
      </c>
      <c r="B67" t="s">
        <v>901</v>
      </c>
      <c r="C67" t="s">
        <v>903</v>
      </c>
      <c r="D67" t="s">
        <v>904</v>
      </c>
    </row>
    <row r="68" spans="1:4">
      <c r="A68" s="1071">
        <v>67</v>
      </c>
      <c r="B68" t="s">
        <v>901</v>
      </c>
      <c r="C68" t="s">
        <v>905</v>
      </c>
      <c r="D68" t="s">
        <v>906</v>
      </c>
    </row>
    <row r="69" spans="1:4">
      <c r="A69" s="1071">
        <v>68</v>
      </c>
      <c r="B69" t="s">
        <v>901</v>
      </c>
      <c r="C69" t="s">
        <v>907</v>
      </c>
      <c r="D69" t="s">
        <v>908</v>
      </c>
    </row>
    <row r="70" spans="1:4">
      <c r="A70" s="1071">
        <v>69</v>
      </c>
      <c r="B70" t="s">
        <v>901</v>
      </c>
      <c r="C70" t="s">
        <v>909</v>
      </c>
      <c r="D70" t="s">
        <v>910</v>
      </c>
    </row>
    <row r="71" spans="1:4">
      <c r="A71" s="1071">
        <v>70</v>
      </c>
      <c r="B71" t="s">
        <v>901</v>
      </c>
      <c r="C71" t="s">
        <v>911</v>
      </c>
      <c r="D71" t="s">
        <v>912</v>
      </c>
    </row>
    <row r="72" spans="1:4">
      <c r="A72" s="1071">
        <v>71</v>
      </c>
      <c r="B72" t="s">
        <v>901</v>
      </c>
      <c r="C72" t="s">
        <v>913</v>
      </c>
      <c r="D72" t="s">
        <v>914</v>
      </c>
    </row>
    <row r="73" spans="1:4">
      <c r="A73" s="1071">
        <v>72</v>
      </c>
      <c r="B73" t="s">
        <v>901</v>
      </c>
      <c r="C73" t="s">
        <v>915</v>
      </c>
      <c r="D73" t="s">
        <v>916</v>
      </c>
    </row>
    <row r="74" spans="1:4">
      <c r="A74" s="1071">
        <v>73</v>
      </c>
      <c r="B74" t="s">
        <v>901</v>
      </c>
      <c r="C74" t="s">
        <v>901</v>
      </c>
      <c r="D74" t="s">
        <v>902</v>
      </c>
    </row>
    <row r="75" spans="1:4">
      <c r="A75" s="1071">
        <v>74</v>
      </c>
      <c r="B75" t="s">
        <v>901</v>
      </c>
      <c r="C75" t="s">
        <v>917</v>
      </c>
      <c r="D75" t="s">
        <v>918</v>
      </c>
    </row>
    <row r="76" spans="1:4">
      <c r="A76" s="1071">
        <v>75</v>
      </c>
      <c r="B76" t="s">
        <v>919</v>
      </c>
      <c r="C76" t="s">
        <v>919</v>
      </c>
      <c r="D76" t="s">
        <v>920</v>
      </c>
    </row>
    <row r="77" spans="1:4">
      <c r="A77" s="1071">
        <v>76</v>
      </c>
      <c r="B77" t="s">
        <v>921</v>
      </c>
      <c r="C77" t="s">
        <v>923</v>
      </c>
      <c r="D77" t="s">
        <v>924</v>
      </c>
    </row>
    <row r="78" spans="1:4">
      <c r="A78" s="1071">
        <v>77</v>
      </c>
      <c r="B78" t="s">
        <v>921</v>
      </c>
      <c r="C78" t="s">
        <v>925</v>
      </c>
      <c r="D78" t="s">
        <v>926</v>
      </c>
    </row>
    <row r="79" spans="1:4">
      <c r="A79" s="1071">
        <v>78</v>
      </c>
      <c r="B79" t="s">
        <v>921</v>
      </c>
      <c r="C79" t="s">
        <v>927</v>
      </c>
      <c r="D79" t="s">
        <v>928</v>
      </c>
    </row>
    <row r="80" spans="1:4">
      <c r="A80" s="1071">
        <v>79</v>
      </c>
      <c r="B80" t="s">
        <v>921</v>
      </c>
      <c r="C80" t="s">
        <v>929</v>
      </c>
      <c r="D80" t="s">
        <v>930</v>
      </c>
    </row>
    <row r="81" spans="1:4">
      <c r="A81" s="1071">
        <v>80</v>
      </c>
      <c r="B81" t="s">
        <v>921</v>
      </c>
      <c r="C81" t="s">
        <v>931</v>
      </c>
      <c r="D81" t="s">
        <v>932</v>
      </c>
    </row>
    <row r="82" spans="1:4">
      <c r="A82" s="1071">
        <v>81</v>
      </c>
      <c r="B82" t="s">
        <v>921</v>
      </c>
      <c r="C82" t="s">
        <v>933</v>
      </c>
      <c r="D82" t="s">
        <v>934</v>
      </c>
    </row>
    <row r="83" spans="1:4">
      <c r="A83" s="1071">
        <v>82</v>
      </c>
      <c r="B83" t="s">
        <v>921</v>
      </c>
      <c r="C83" t="s">
        <v>935</v>
      </c>
      <c r="D83" t="s">
        <v>936</v>
      </c>
    </row>
    <row r="84" spans="1:4">
      <c r="A84" s="1071">
        <v>83</v>
      </c>
      <c r="B84" t="s">
        <v>921</v>
      </c>
      <c r="C84" t="s">
        <v>937</v>
      </c>
      <c r="D84" t="s">
        <v>938</v>
      </c>
    </row>
    <row r="85" spans="1:4">
      <c r="A85" s="1071">
        <v>84</v>
      </c>
      <c r="B85" t="s">
        <v>921</v>
      </c>
      <c r="C85" t="s">
        <v>921</v>
      </c>
      <c r="D85" t="s">
        <v>922</v>
      </c>
    </row>
    <row r="86" spans="1:4">
      <c r="A86" s="1071">
        <v>85</v>
      </c>
      <c r="B86" t="s">
        <v>921</v>
      </c>
      <c r="C86" t="s">
        <v>939</v>
      </c>
      <c r="D86" t="s">
        <v>940</v>
      </c>
    </row>
    <row r="87" spans="1:4">
      <c r="A87" s="1071">
        <v>86</v>
      </c>
      <c r="B87" t="s">
        <v>921</v>
      </c>
      <c r="C87" t="s">
        <v>941</v>
      </c>
      <c r="D87" t="s">
        <v>942</v>
      </c>
    </row>
    <row r="88" spans="1:4">
      <c r="A88" s="1071">
        <v>87</v>
      </c>
      <c r="B88" t="s">
        <v>921</v>
      </c>
      <c r="C88" t="s">
        <v>943</v>
      </c>
      <c r="D88" t="s">
        <v>944</v>
      </c>
    </row>
    <row r="89" spans="1:4">
      <c r="A89" s="1071">
        <v>88</v>
      </c>
      <c r="B89" t="s">
        <v>921</v>
      </c>
      <c r="C89" t="s">
        <v>945</v>
      </c>
      <c r="D89" t="s">
        <v>946</v>
      </c>
    </row>
    <row r="90" spans="1:4">
      <c r="A90" s="1071">
        <v>89</v>
      </c>
      <c r="B90" t="s">
        <v>921</v>
      </c>
      <c r="C90" t="s">
        <v>947</v>
      </c>
      <c r="D90" t="s">
        <v>948</v>
      </c>
    </row>
    <row r="91" spans="1:4">
      <c r="A91" s="1071">
        <v>90</v>
      </c>
      <c r="B91" t="s">
        <v>949</v>
      </c>
      <c r="C91" t="s">
        <v>949</v>
      </c>
      <c r="D91" t="s">
        <v>950</v>
      </c>
    </row>
    <row r="92" spans="1:4">
      <c r="A92" s="1071">
        <v>91</v>
      </c>
      <c r="B92" t="s">
        <v>951</v>
      </c>
      <c r="C92" t="s">
        <v>951</v>
      </c>
      <c r="D92" t="s">
        <v>952</v>
      </c>
    </row>
    <row r="93" spans="1:4">
      <c r="A93" s="1071">
        <v>92</v>
      </c>
      <c r="B93" t="s">
        <v>953</v>
      </c>
      <c r="C93" t="s">
        <v>955</v>
      </c>
      <c r="D93" t="s">
        <v>956</v>
      </c>
    </row>
    <row r="94" spans="1:4">
      <c r="A94" s="1071">
        <v>93</v>
      </c>
      <c r="B94" t="s">
        <v>953</v>
      </c>
      <c r="C94" t="s">
        <v>957</v>
      </c>
      <c r="D94" t="s">
        <v>958</v>
      </c>
    </row>
    <row r="95" spans="1:4">
      <c r="A95" s="1071">
        <v>94</v>
      </c>
      <c r="B95" t="s">
        <v>953</v>
      </c>
      <c r="C95" t="s">
        <v>959</v>
      </c>
      <c r="D95" t="s">
        <v>960</v>
      </c>
    </row>
    <row r="96" spans="1:4">
      <c r="A96" s="1071">
        <v>95</v>
      </c>
      <c r="B96" t="s">
        <v>953</v>
      </c>
      <c r="C96" t="s">
        <v>961</v>
      </c>
      <c r="D96" t="s">
        <v>962</v>
      </c>
    </row>
    <row r="97" spans="1:4">
      <c r="A97" s="1071">
        <v>96</v>
      </c>
      <c r="B97" t="s">
        <v>953</v>
      </c>
      <c r="C97" t="s">
        <v>963</v>
      </c>
      <c r="D97" t="s">
        <v>964</v>
      </c>
    </row>
    <row r="98" spans="1:4">
      <c r="A98" s="1071">
        <v>97</v>
      </c>
      <c r="B98" t="s">
        <v>953</v>
      </c>
      <c r="C98" t="s">
        <v>965</v>
      </c>
      <c r="D98" t="s">
        <v>966</v>
      </c>
    </row>
    <row r="99" spans="1:4">
      <c r="A99" s="1071">
        <v>98</v>
      </c>
      <c r="B99" t="s">
        <v>953</v>
      </c>
      <c r="C99" t="s">
        <v>967</v>
      </c>
      <c r="D99" t="s">
        <v>968</v>
      </c>
    </row>
    <row r="100" spans="1:4">
      <c r="A100" s="1071">
        <v>99</v>
      </c>
      <c r="B100" t="s">
        <v>953</v>
      </c>
      <c r="C100" t="s">
        <v>969</v>
      </c>
      <c r="D100" t="s">
        <v>970</v>
      </c>
    </row>
    <row r="101" spans="1:4">
      <c r="A101" s="1071">
        <v>100</v>
      </c>
      <c r="B101" t="s">
        <v>953</v>
      </c>
      <c r="C101" t="s">
        <v>971</v>
      </c>
      <c r="D101" t="s">
        <v>972</v>
      </c>
    </row>
    <row r="102" spans="1:4">
      <c r="A102" s="1071">
        <v>101</v>
      </c>
      <c r="B102" t="s">
        <v>953</v>
      </c>
      <c r="C102" t="s">
        <v>953</v>
      </c>
      <c r="D102" t="s">
        <v>954</v>
      </c>
    </row>
    <row r="103" spans="1:4">
      <c r="A103" s="1071">
        <v>102</v>
      </c>
      <c r="B103" t="s">
        <v>953</v>
      </c>
      <c r="C103" t="s">
        <v>973</v>
      </c>
      <c r="D103" t="s">
        <v>974</v>
      </c>
    </row>
    <row r="104" spans="1:4">
      <c r="A104" s="1071">
        <v>103</v>
      </c>
      <c r="B104" t="s">
        <v>953</v>
      </c>
      <c r="C104" t="s">
        <v>975</v>
      </c>
      <c r="D104" t="s">
        <v>976</v>
      </c>
    </row>
    <row r="105" spans="1:4">
      <c r="A105" s="1071">
        <v>104</v>
      </c>
      <c r="B105" t="s">
        <v>953</v>
      </c>
      <c r="C105" t="s">
        <v>977</v>
      </c>
      <c r="D105" t="s">
        <v>978</v>
      </c>
    </row>
    <row r="106" spans="1:4">
      <c r="A106" s="1071">
        <v>105</v>
      </c>
      <c r="B106" t="s">
        <v>979</v>
      </c>
      <c r="C106" t="s">
        <v>979</v>
      </c>
      <c r="D106" t="s">
        <v>980</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89" t="s">
        <v>470</v>
      </c>
      <c r="G2" s="1290"/>
      <c r="H2" s="1291"/>
      <c r="I2" s="609"/>
    </row>
    <row r="3" spans="1:14" ht="3" customHeight="1"/>
    <row r="4" spans="1:14" s="539" customFormat="1" ht="11.25">
      <c r="A4" s="559"/>
      <c r="B4" s="559"/>
      <c r="C4" s="559"/>
      <c r="D4" s="559"/>
      <c r="F4" s="1237" t="s">
        <v>445</v>
      </c>
      <c r="G4" s="1237"/>
      <c r="H4" s="1237"/>
      <c r="I4" s="1292" t="s">
        <v>446</v>
      </c>
      <c r="J4" s="559"/>
      <c r="K4" s="559"/>
      <c r="L4" s="559"/>
      <c r="M4" s="559"/>
      <c r="N4" s="559"/>
    </row>
    <row r="5" spans="1:14" s="539" customFormat="1" ht="11.25" customHeight="1">
      <c r="A5" s="559"/>
      <c r="B5" s="559"/>
      <c r="C5" s="559"/>
      <c r="D5" s="559"/>
      <c r="F5" s="575" t="s">
        <v>91</v>
      </c>
      <c r="G5" s="587" t="s">
        <v>448</v>
      </c>
      <c r="H5" s="574" t="s">
        <v>439</v>
      </c>
      <c r="I5" s="1292"/>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03.05.2023</v>
      </c>
      <c r="I7" s="550" t="s">
        <v>472</v>
      </c>
      <c r="J7" s="584"/>
      <c r="K7" s="559"/>
      <c r="L7" s="559"/>
      <c r="M7" s="559"/>
      <c r="N7" s="559"/>
    </row>
    <row r="8" spans="1:14" s="539" customFormat="1" ht="45">
      <c r="A8" s="1293">
        <v>1</v>
      </c>
      <c r="B8" s="559"/>
      <c r="C8" s="559"/>
      <c r="D8" s="559"/>
      <c r="F8" s="585" t="str">
        <f>"2." &amp;mergeValue(A8)</f>
        <v>2.1</v>
      </c>
      <c r="G8" s="601" t="s">
        <v>473</v>
      </c>
      <c r="H8" s="573"/>
      <c r="I8" s="550" t="s">
        <v>567</v>
      </c>
      <c r="J8" s="584"/>
      <c r="K8" s="559"/>
      <c r="L8" s="559"/>
      <c r="M8" s="559"/>
      <c r="N8" s="559"/>
    </row>
    <row r="9" spans="1:14" s="539" customFormat="1" ht="22.5">
      <c r="A9" s="1293"/>
      <c r="B9" s="559"/>
      <c r="C9" s="559"/>
      <c r="D9" s="559"/>
      <c r="F9" s="585" t="str">
        <f>"3." &amp;mergeValue(A9)</f>
        <v>3.1</v>
      </c>
      <c r="G9" s="601" t="s">
        <v>474</v>
      </c>
      <c r="H9" s="573"/>
      <c r="I9" s="550" t="s">
        <v>565</v>
      </c>
      <c r="J9" s="584"/>
      <c r="K9" s="559"/>
      <c r="L9" s="559"/>
      <c r="M9" s="559"/>
      <c r="N9" s="559"/>
    </row>
    <row r="10" spans="1:14" s="539" customFormat="1" ht="22.5">
      <c r="A10" s="1293"/>
      <c r="B10" s="559"/>
      <c r="C10" s="559"/>
      <c r="D10" s="559"/>
      <c r="F10" s="585" t="str">
        <f>"4."&amp;mergeValue(A10)</f>
        <v>4.1</v>
      </c>
      <c r="G10" s="601" t="s">
        <v>475</v>
      </c>
      <c r="H10" s="574" t="s">
        <v>449</v>
      </c>
      <c r="I10" s="550"/>
      <c r="J10" s="584"/>
      <c r="K10" s="559"/>
      <c r="L10" s="559"/>
      <c r="M10" s="559"/>
      <c r="N10" s="559"/>
    </row>
    <row r="11" spans="1:14" s="539" customFormat="1" ht="18.75">
      <c r="A11" s="1293"/>
      <c r="B11" s="1293">
        <v>1</v>
      </c>
      <c r="C11" s="592"/>
      <c r="D11" s="592"/>
      <c r="F11" s="585" t="str">
        <f>"4."&amp;mergeValue(A11) &amp;"."&amp;mergeValue(B11)</f>
        <v>4.1.1</v>
      </c>
      <c r="G11" s="580" t="s">
        <v>569</v>
      </c>
      <c r="H11" s="573" t="str">
        <f>IF(region_name="","",region_name)</f>
        <v>Ханты-Мансийский автономный округ</v>
      </c>
      <c r="I11" s="550" t="s">
        <v>478</v>
      </c>
      <c r="J11" s="584"/>
      <c r="K11" s="559"/>
      <c r="L11" s="559"/>
      <c r="M11" s="559"/>
      <c r="N11" s="559"/>
    </row>
    <row r="12" spans="1:14" s="539" customFormat="1" ht="22.5">
      <c r="A12" s="1293"/>
      <c r="B12" s="1293"/>
      <c r="C12" s="1293">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93"/>
      <c r="B13" s="1293"/>
      <c r="C13" s="1293"/>
      <c r="D13" s="592">
        <v>1</v>
      </c>
      <c r="F13" s="585" t="str">
        <f>"4."&amp;mergeValue(A13) &amp;"."&amp;mergeValue(B13)&amp;"."&amp;mergeValue(C13)&amp;"."&amp;mergeValue(D13)</f>
        <v>4.1.1.1.1</v>
      </c>
      <c r="G13" s="602" t="s">
        <v>477</v>
      </c>
      <c r="H13" s="573"/>
      <c r="I13" s="1294" t="s">
        <v>568</v>
      </c>
      <c r="J13" s="584"/>
      <c r="K13" s="559"/>
      <c r="L13" s="559"/>
      <c r="M13" s="559"/>
      <c r="N13" s="559"/>
    </row>
    <row r="14" spans="1:14" s="539" customFormat="1" ht="18.75">
      <c r="A14" s="1293"/>
      <c r="B14" s="1293"/>
      <c r="C14" s="1293"/>
      <c r="D14" s="592"/>
      <c r="F14" s="588"/>
      <c r="G14" s="520" t="s">
        <v>4</v>
      </c>
      <c r="H14" s="593"/>
      <c r="I14" s="1294"/>
      <c r="J14" s="584"/>
      <c r="K14" s="559"/>
      <c r="L14" s="559"/>
      <c r="M14" s="559"/>
      <c r="N14" s="559"/>
    </row>
    <row r="15" spans="1:14" s="539" customFormat="1" ht="18.75">
      <c r="A15" s="1293"/>
      <c r="B15" s="1293"/>
      <c r="C15" s="592"/>
      <c r="D15" s="592"/>
      <c r="F15" s="603"/>
      <c r="G15" s="546" t="s">
        <v>401</v>
      </c>
      <c r="H15" s="604"/>
      <c r="I15" s="605"/>
      <c r="J15" s="584"/>
      <c r="K15" s="559"/>
      <c r="L15" s="559"/>
      <c r="M15" s="559"/>
      <c r="N15" s="559"/>
    </row>
    <row r="16" spans="1:14" s="539" customFormat="1" ht="18.75">
      <c r="A16" s="1293"/>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88" t="s">
        <v>570</v>
      </c>
      <c r="H19" s="1288"/>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576</v>
      </c>
    </row>
    <row r="5" spans="2:4">
      <c r="B5" s="50" t="s">
        <v>222</v>
      </c>
    </row>
    <row r="6" spans="2:4" ht="22.5">
      <c r="B6" s="50" t="s">
        <v>266</v>
      </c>
    </row>
    <row r="7" spans="2:4" ht="22.5">
      <c r="B7" s="50" t="s">
        <v>267</v>
      </c>
    </row>
    <row r="8" spans="2:4" ht="22.5">
      <c r="B8" s="50" t="s">
        <v>268</v>
      </c>
    </row>
    <row r="9" spans="2:4" ht="22.5">
      <c r="B9" s="50" t="s">
        <v>481</v>
      </c>
    </row>
    <row r="10" spans="2:4" ht="56.25">
      <c r="B10" s="50" t="s">
        <v>671</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575</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22" t="s">
        <v>716</v>
      </c>
      <c r="M5" s="1322"/>
      <c r="N5" s="1322"/>
      <c r="O5" s="1322"/>
      <c r="P5" s="1322"/>
      <c r="Q5" s="1322"/>
      <c r="R5" s="1322"/>
      <c r="S5" s="1322"/>
      <c r="T5" s="1322"/>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0"/>
      <c r="M7" s="1046"/>
      <c r="O7" s="1298"/>
      <c r="P7" s="1298"/>
      <c r="Q7" s="1298"/>
      <c r="R7" s="1298"/>
      <c r="S7" s="1298"/>
      <c r="T7" s="1298"/>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28.04.2023</v>
      </c>
      <c r="P8" s="1299"/>
      <c r="Q8" s="1299"/>
      <c r="R8" s="1299"/>
      <c r="S8" s="1299"/>
      <c r="T8" s="1299"/>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01-02/438; 01-02/440; 01-02/439; 01-02/441; 01-02/442</v>
      </c>
      <c r="P9" s="1299"/>
      <c r="Q9" s="1299"/>
      <c r="R9" s="1299"/>
      <c r="S9" s="1299"/>
      <c r="T9" s="1299"/>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98"/>
      <c r="P10" s="1298"/>
      <c r="Q10" s="1298"/>
      <c r="R10" s="1298"/>
      <c r="S10" s="1298"/>
      <c r="T10" s="1298"/>
      <c r="U10" s="780"/>
      <c r="V10" s="780"/>
      <c r="X10" s="1121"/>
      <c r="Y10" s="1121"/>
      <c r="Z10" s="1121"/>
      <c r="AA10" s="1121"/>
      <c r="AB10" s="1121"/>
    </row>
    <row r="11" spans="1:28" s="539" customFormat="1" ht="11.25" hidden="1">
      <c r="A11" s="559"/>
      <c r="B11" s="559"/>
      <c r="C11" s="559"/>
      <c r="D11" s="559"/>
      <c r="E11" s="559"/>
      <c r="F11" s="559"/>
      <c r="G11" s="559"/>
      <c r="H11" s="559"/>
      <c r="L11" s="1323"/>
      <c r="M11" s="1323"/>
      <c r="N11" s="536"/>
      <c r="O11" s="551"/>
      <c r="P11" s="551"/>
      <c r="Q11" s="551"/>
      <c r="R11" s="551"/>
      <c r="S11" s="551"/>
      <c r="T11" s="551"/>
      <c r="U11" s="557" t="s">
        <v>371</v>
      </c>
      <c r="X11" s="559"/>
      <c r="Y11" s="559"/>
      <c r="Z11" s="559"/>
      <c r="AA11" s="559"/>
      <c r="AB11" s="559"/>
    </row>
    <row r="12" spans="1:28">
      <c r="J12" s="499"/>
      <c r="K12" s="499"/>
      <c r="L12" s="494"/>
      <c r="M12" s="494"/>
      <c r="N12" s="472"/>
      <c r="O12" s="1300"/>
      <c r="P12" s="1300"/>
      <c r="Q12" s="1300"/>
      <c r="R12" s="1300"/>
      <c r="S12" s="1300"/>
      <c r="T12" s="1300"/>
      <c r="U12" s="1300"/>
    </row>
    <row r="13" spans="1:28">
      <c r="J13" s="499"/>
      <c r="K13" s="499"/>
      <c r="L13" s="1237" t="s">
        <v>445</v>
      </c>
      <c r="M13" s="1237"/>
      <c r="N13" s="1237"/>
      <c r="O13" s="1237"/>
      <c r="P13" s="1237"/>
      <c r="Q13" s="1237"/>
      <c r="R13" s="1237"/>
      <c r="S13" s="1237"/>
      <c r="T13" s="1237"/>
      <c r="U13" s="1237"/>
      <c r="V13" s="1237"/>
      <c r="W13" s="1237" t="s">
        <v>446</v>
      </c>
    </row>
    <row r="14" spans="1:28" ht="14.25" customHeight="1">
      <c r="J14" s="499"/>
      <c r="K14" s="499"/>
      <c r="L14" s="1306" t="s">
        <v>91</v>
      </c>
      <c r="M14" s="1306" t="s">
        <v>601</v>
      </c>
      <c r="N14" s="630"/>
      <c r="O14" s="1307" t="s">
        <v>603</v>
      </c>
      <c r="P14" s="1308"/>
      <c r="Q14" s="1308"/>
      <c r="R14" s="1308"/>
      <c r="S14" s="1308"/>
      <c r="T14" s="1309"/>
      <c r="U14" s="1317" t="s">
        <v>339</v>
      </c>
      <c r="V14" s="1303" t="s">
        <v>274</v>
      </c>
      <c r="W14" s="1237"/>
    </row>
    <row r="15" spans="1:28" ht="14.25" customHeight="1">
      <c r="J15" s="499"/>
      <c r="K15" s="499"/>
      <c r="L15" s="1306"/>
      <c r="M15" s="1306"/>
      <c r="N15" s="631"/>
      <c r="O15" s="1312" t="s">
        <v>577</v>
      </c>
      <c r="P15" s="1310" t="s">
        <v>270</v>
      </c>
      <c r="Q15" s="1311"/>
      <c r="R15" s="1314" t="s">
        <v>614</v>
      </c>
      <c r="S15" s="1315"/>
      <c r="T15" s="1316"/>
      <c r="U15" s="1318"/>
      <c r="V15" s="1304"/>
      <c r="W15" s="1237"/>
    </row>
    <row r="16" spans="1:28" ht="33.75" customHeight="1">
      <c r="J16" s="499"/>
      <c r="K16" s="499"/>
      <c r="L16" s="1306"/>
      <c r="M16" s="1306"/>
      <c r="N16" s="632"/>
      <c r="O16" s="1313"/>
      <c r="P16" s="505" t="s">
        <v>578</v>
      </c>
      <c r="Q16" s="505" t="s">
        <v>6</v>
      </c>
      <c r="R16" s="506" t="s">
        <v>273</v>
      </c>
      <c r="S16" s="1301" t="s">
        <v>272</v>
      </c>
      <c r="T16" s="1302"/>
      <c r="U16" s="1319"/>
      <c r="V16" s="1305"/>
      <c r="W16" s="1237"/>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24">
        <f ca="1">OFFSET(S17,0,-1)+1</f>
        <v>7</v>
      </c>
      <c r="T17" s="1324"/>
      <c r="U17" s="617">
        <f ca="1">OFFSET(U17,0,-2)+1</f>
        <v>8</v>
      </c>
      <c r="V17" s="618">
        <f ca="1">OFFSET(V17,0,-1)</f>
        <v>8</v>
      </c>
      <c r="W17" s="617">
        <f ca="1">OFFSET(W17,0,-1)+1</f>
        <v>9</v>
      </c>
    </row>
    <row r="18" spans="1:28" ht="22.5">
      <c r="A18" s="1325">
        <v>1</v>
      </c>
      <c r="B18" s="795"/>
      <c r="C18" s="795"/>
      <c r="D18" s="795"/>
      <c r="E18" s="796"/>
      <c r="F18" s="797"/>
      <c r="G18" s="797"/>
      <c r="H18" s="797"/>
      <c r="I18" s="798"/>
      <c r="J18" s="793"/>
      <c r="K18" s="800"/>
      <c r="L18" s="562">
        <f>mergeValue(A18)</f>
        <v>1</v>
      </c>
      <c r="M18" s="610" t="s">
        <v>19</v>
      </c>
      <c r="N18" s="615"/>
      <c r="O18" s="1326"/>
      <c r="P18" s="1326"/>
      <c r="Q18" s="1326"/>
      <c r="R18" s="1326"/>
      <c r="S18" s="1326"/>
      <c r="T18" s="1326"/>
      <c r="U18" s="1326"/>
      <c r="V18" s="1326"/>
      <c r="W18" s="599" t="s">
        <v>717</v>
      </c>
      <c r="Y18" s="558"/>
      <c r="Z18" s="558" t="str">
        <f t="shared" ref="Z18:Z31" si="0">IF(M18="","",M18 )</f>
        <v>Наименование тарифа</v>
      </c>
      <c r="AA18" s="558"/>
      <c r="AB18" s="558"/>
    </row>
    <row r="19" spans="1:28" ht="22.5">
      <c r="A19" s="1325"/>
      <c r="B19" s="1325">
        <v>1</v>
      </c>
      <c r="C19" s="795"/>
      <c r="D19" s="795"/>
      <c r="E19" s="797"/>
      <c r="F19" s="797"/>
      <c r="G19" s="797"/>
      <c r="H19" s="797"/>
      <c r="I19" s="792"/>
      <c r="J19" s="791"/>
      <c r="K19" s="794"/>
      <c r="L19" s="562" t="str">
        <f>mergeValue(A19) &amp;"."&amp; mergeValue(B19)</f>
        <v>1.1</v>
      </c>
      <c r="M19" s="516" t="s">
        <v>15</v>
      </c>
      <c r="N19" s="615"/>
      <c r="O19" s="1326"/>
      <c r="P19" s="1326"/>
      <c r="Q19" s="1326"/>
      <c r="R19" s="1326"/>
      <c r="S19" s="1326"/>
      <c r="T19" s="1326"/>
      <c r="U19" s="1326"/>
      <c r="V19" s="1326"/>
      <c r="W19" s="599" t="s">
        <v>459</v>
      </c>
      <c r="Y19" s="558"/>
      <c r="Z19" s="558" t="str">
        <f t="shared" si="0"/>
        <v>Территория действия тарифа</v>
      </c>
      <c r="AA19" s="558"/>
      <c r="AB19" s="558"/>
    </row>
    <row r="20" spans="1:28" ht="22.5">
      <c r="A20" s="1325"/>
      <c r="B20" s="1325"/>
      <c r="C20" s="1325">
        <v>1</v>
      </c>
      <c r="D20" s="795"/>
      <c r="E20" s="797"/>
      <c r="F20" s="797"/>
      <c r="G20" s="797"/>
      <c r="H20" s="797"/>
      <c r="I20" s="799"/>
      <c r="J20" s="791"/>
      <c r="K20" s="794"/>
      <c r="L20" s="562" t="str">
        <f>mergeValue(A20) &amp;"."&amp; mergeValue(B20)&amp;"."&amp; mergeValue(C20)</f>
        <v>1.1.1</v>
      </c>
      <c r="M20" s="517" t="s">
        <v>7</v>
      </c>
      <c r="N20" s="615"/>
      <c r="O20" s="1326"/>
      <c r="P20" s="1326"/>
      <c r="Q20" s="1326"/>
      <c r="R20" s="1326"/>
      <c r="S20" s="1326"/>
      <c r="T20" s="1326"/>
      <c r="U20" s="1326"/>
      <c r="V20" s="1326"/>
      <c r="W20" s="599" t="s">
        <v>599</v>
      </c>
      <c r="Y20" s="558"/>
      <c r="Z20" s="558" t="str">
        <f t="shared" si="0"/>
        <v xml:space="preserve">Наименование системы теплоснабжения </v>
      </c>
      <c r="AA20" s="558"/>
      <c r="AB20" s="558"/>
    </row>
    <row r="21" spans="1:28" ht="22.5">
      <c r="A21" s="1325"/>
      <c r="B21" s="1325"/>
      <c r="C21" s="1325"/>
      <c r="D21" s="1325">
        <v>1</v>
      </c>
      <c r="E21" s="797"/>
      <c r="F21" s="797"/>
      <c r="G21" s="797"/>
      <c r="H21" s="797"/>
      <c r="I21" s="799"/>
      <c r="J21" s="791"/>
      <c r="K21" s="794"/>
      <c r="L21" s="562" t="str">
        <f>mergeValue(A21) &amp;"."&amp; mergeValue(B21)&amp;"."&amp; mergeValue(C21)&amp;"."&amp; mergeValue(D21)</f>
        <v>1.1.1.1</v>
      </c>
      <c r="M21" s="518" t="s">
        <v>21</v>
      </c>
      <c r="N21" s="615"/>
      <c r="O21" s="1326"/>
      <c r="P21" s="1326"/>
      <c r="Q21" s="1326"/>
      <c r="R21" s="1326"/>
      <c r="S21" s="1326"/>
      <c r="T21" s="1326"/>
      <c r="U21" s="1326"/>
      <c r="V21" s="1326"/>
      <c r="W21" s="599" t="s">
        <v>600</v>
      </c>
      <c r="Y21" s="558"/>
      <c r="Z21" s="558" t="str">
        <f t="shared" si="0"/>
        <v xml:space="preserve">Источник тепловой энергии  </v>
      </c>
      <c r="AA21" s="558"/>
      <c r="AB21" s="558"/>
    </row>
    <row r="22" spans="1:28" ht="78.75">
      <c r="A22" s="1325"/>
      <c r="B22" s="1325"/>
      <c r="C22" s="1325"/>
      <c r="D22" s="1325"/>
      <c r="E22" s="1325">
        <v>1</v>
      </c>
      <c r="F22" s="797"/>
      <c r="G22" s="797"/>
      <c r="H22" s="795">
        <v>1</v>
      </c>
      <c r="I22" s="1325">
        <v>1</v>
      </c>
      <c r="J22" s="797"/>
      <c r="K22" s="802"/>
      <c r="L22" s="562" t="str">
        <f>mergeValue(A22) &amp;"."&amp; mergeValue(B22)&amp;"."&amp; mergeValue(C22)&amp;"."&amp; mergeValue(D22)&amp;"."&amp; mergeValue(E22)</f>
        <v>1.1.1.1.1</v>
      </c>
      <c r="M22" s="524" t="s">
        <v>8</v>
      </c>
      <c r="N22" s="615"/>
      <c r="O22" s="1327"/>
      <c r="P22" s="1327"/>
      <c r="Q22" s="1327"/>
      <c r="R22" s="1327"/>
      <c r="S22" s="1327"/>
      <c r="T22" s="1327"/>
      <c r="U22" s="1327"/>
      <c r="V22" s="1327"/>
      <c r="W22" s="599" t="s">
        <v>718</v>
      </c>
      <c r="Y22" s="558"/>
      <c r="Z22" s="558" t="str">
        <f t="shared" si="0"/>
        <v>Схема подключения теплопотребляющей установки к коллектору источника тепловой энергии</v>
      </c>
      <c r="AA22" s="558"/>
      <c r="AB22" s="558"/>
    </row>
    <row r="23" spans="1:28" ht="33.75">
      <c r="A23" s="1325"/>
      <c r="B23" s="1325"/>
      <c r="C23" s="1325"/>
      <c r="D23" s="1325"/>
      <c r="E23" s="1325"/>
      <c r="F23" s="1325">
        <v>1</v>
      </c>
      <c r="G23" s="795"/>
      <c r="H23" s="795"/>
      <c r="I23" s="1325"/>
      <c r="J23" s="1325">
        <v>1</v>
      </c>
      <c r="K23" s="803"/>
      <c r="L23" s="562" t="str">
        <f>mergeValue(A23) &amp;"."&amp; mergeValue(B23)&amp;"."&amp; mergeValue(C23)&amp;"."&amp; mergeValue(D23)&amp;"."&amp; mergeValue(E23)&amp;"."&amp; mergeValue(F23)</f>
        <v>1.1.1.1.1.1</v>
      </c>
      <c r="M23" s="525" t="s">
        <v>9</v>
      </c>
      <c r="N23" s="615"/>
      <c r="O23" s="1328"/>
      <c r="P23" s="1329"/>
      <c r="Q23" s="1329"/>
      <c r="R23" s="1329"/>
      <c r="S23" s="1329"/>
      <c r="T23" s="1329"/>
      <c r="U23" s="1329"/>
      <c r="V23" s="1330"/>
      <c r="W23" s="599" t="s">
        <v>719</v>
      </c>
      <c r="Y23" s="558"/>
      <c r="Z23" s="558" t="str">
        <f t="shared" si="0"/>
        <v>Группа потребителей</v>
      </c>
      <c r="AA23" s="558"/>
      <c r="AB23" s="558"/>
    </row>
    <row r="24" spans="1:28" ht="122.1" customHeight="1">
      <c r="A24" s="1325"/>
      <c r="B24" s="1325"/>
      <c r="C24" s="1325"/>
      <c r="D24" s="1325"/>
      <c r="E24" s="1325"/>
      <c r="F24" s="1325"/>
      <c r="G24" s="795">
        <v>1</v>
      </c>
      <c r="H24" s="795"/>
      <c r="I24" s="1325"/>
      <c r="J24" s="1325"/>
      <c r="K24" s="803">
        <v>1</v>
      </c>
      <c r="L24" s="562" t="str">
        <f>mergeValue(A24) &amp;"."&amp; mergeValue(B24)&amp;"."&amp; mergeValue(C24)&amp;"."&amp; mergeValue(D24)&amp;"."&amp; mergeValue(E24)&amp;"."&amp; mergeValue(F24)&amp;"."&amp; mergeValue(G24)</f>
        <v>1.1.1.1.1.1.1</v>
      </c>
      <c r="M24" s="1088"/>
      <c r="N24" s="615"/>
      <c r="O24" s="532"/>
      <c r="P24" s="532"/>
      <c r="Q24" s="1040"/>
      <c r="R24" s="1331"/>
      <c r="S24" s="1321" t="s">
        <v>83</v>
      </c>
      <c r="T24" s="1320"/>
      <c r="U24" s="1321" t="s">
        <v>84</v>
      </c>
      <c r="V24" s="532"/>
      <c r="W24" s="1295" t="s">
        <v>720</v>
      </c>
      <c r="X24" s="554" t="str">
        <f>strCheckDate(O25:V25)</f>
        <v/>
      </c>
      <c r="Y24" s="558"/>
      <c r="Z24" s="558" t="str">
        <f t="shared" si="0"/>
        <v/>
      </c>
      <c r="AA24" s="558"/>
      <c r="AB24" s="558"/>
    </row>
    <row r="25" spans="1:28" ht="11.25" hidden="1">
      <c r="A25" s="1325"/>
      <c r="B25" s="1325"/>
      <c r="C25" s="1325"/>
      <c r="D25" s="1325"/>
      <c r="E25" s="1325"/>
      <c r="F25" s="1325"/>
      <c r="G25" s="795"/>
      <c r="H25" s="795"/>
      <c r="I25" s="1325"/>
      <c r="J25" s="1325"/>
      <c r="K25" s="803"/>
      <c r="L25" s="569"/>
      <c r="M25" s="615"/>
      <c r="N25" s="615"/>
      <c r="O25" s="532"/>
      <c r="P25" s="532"/>
      <c r="Q25" s="553" t="str">
        <f>R24 &amp; "-" &amp; T24</f>
        <v>-</v>
      </c>
      <c r="R25" s="1320"/>
      <c r="S25" s="1321"/>
      <c r="T25" s="1320"/>
      <c r="U25" s="1321"/>
      <c r="V25" s="532"/>
      <c r="W25" s="1296"/>
      <c r="Y25" s="558"/>
      <c r="Z25" s="558" t="str">
        <f t="shared" si="0"/>
        <v/>
      </c>
      <c r="AA25" s="558"/>
      <c r="AB25" s="558"/>
    </row>
    <row r="26" spans="1:28" ht="15" customHeight="1">
      <c r="A26" s="1325"/>
      <c r="B26" s="1325"/>
      <c r="C26" s="1325"/>
      <c r="D26" s="1325"/>
      <c r="E26" s="1325"/>
      <c r="F26" s="1325"/>
      <c r="G26" s="797"/>
      <c r="H26" s="795"/>
      <c r="I26" s="1325"/>
      <c r="J26" s="1325"/>
      <c r="K26" s="802"/>
      <c r="L26" s="508"/>
      <c r="M26" s="527" t="s">
        <v>24</v>
      </c>
      <c r="N26" s="534"/>
      <c r="O26" s="534"/>
      <c r="P26" s="534"/>
      <c r="Q26" s="534"/>
      <c r="R26" s="534"/>
      <c r="S26" s="534"/>
      <c r="T26" s="534"/>
      <c r="U26" s="534"/>
      <c r="V26" s="530"/>
      <c r="W26" s="1297"/>
      <c r="Y26" s="558"/>
      <c r="Z26" s="558" t="str">
        <f t="shared" si="0"/>
        <v>Добавить вид теплоносителя (параметры теплоносителя)</v>
      </c>
      <c r="AA26" s="558"/>
      <c r="AB26" s="558"/>
    </row>
    <row r="27" spans="1:28" ht="15" customHeight="1">
      <c r="A27" s="1325"/>
      <c r="B27" s="1325"/>
      <c r="C27" s="1325"/>
      <c r="D27" s="1325"/>
      <c r="E27" s="1325"/>
      <c r="F27" s="797"/>
      <c r="G27" s="797"/>
      <c r="H27" s="795"/>
      <c r="I27" s="1325"/>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25"/>
      <c r="B28" s="1325"/>
      <c r="C28" s="1325"/>
      <c r="D28" s="1325"/>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25"/>
      <c r="B29" s="1325"/>
      <c r="C29" s="1325"/>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25"/>
      <c r="B30" s="1325"/>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25"/>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88" t="s">
        <v>721</v>
      </c>
      <c r="N34" s="1288"/>
      <c r="O34" s="1288"/>
      <c r="P34" s="1288"/>
      <c r="Q34" s="1288"/>
      <c r="R34" s="1288"/>
      <c r="S34" s="1288"/>
      <c r="T34" s="1288"/>
      <c r="U34" s="1288"/>
      <c r="V34" s="1288"/>
      <c r="W34" s="1288"/>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89" t="s">
        <v>470</v>
      </c>
      <c r="G2" s="1290"/>
      <c r="H2" s="1291"/>
      <c r="I2" s="407"/>
    </row>
    <row r="3" spans="1:20" ht="3" customHeight="1"/>
    <row r="4" spans="1:20" s="182" customFormat="1" ht="11.25">
      <c r="A4" s="206"/>
      <c r="B4" s="206"/>
      <c r="C4" s="206"/>
      <c r="D4" s="206"/>
      <c r="F4" s="1237" t="s">
        <v>445</v>
      </c>
      <c r="G4" s="1237"/>
      <c r="H4" s="1237"/>
      <c r="I4" s="129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9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03.05.2023</v>
      </c>
      <c r="I7" s="188" t="s">
        <v>472</v>
      </c>
      <c r="J7" s="312"/>
      <c r="K7" s="206"/>
      <c r="L7" s="206"/>
      <c r="M7" s="206"/>
      <c r="N7" s="206"/>
      <c r="O7" s="206"/>
      <c r="P7" s="206"/>
      <c r="Q7" s="206"/>
      <c r="R7" s="206"/>
      <c r="S7" s="206"/>
      <c r="T7" s="206"/>
    </row>
    <row r="8" spans="1:20" s="182" customFormat="1" ht="45">
      <c r="A8" s="1293">
        <v>1</v>
      </c>
      <c r="B8" s="206"/>
      <c r="C8" s="206"/>
      <c r="D8" s="206"/>
      <c r="F8" s="313" t="str">
        <f>"2." &amp;mergeValue(A8)</f>
        <v>2.1</v>
      </c>
      <c r="G8" s="389" t="s">
        <v>473</v>
      </c>
      <c r="H8" s="297"/>
      <c r="I8" s="188" t="s">
        <v>567</v>
      </c>
      <c r="J8" s="312"/>
      <c r="K8" s="206"/>
      <c r="L8" s="206"/>
      <c r="M8" s="206"/>
      <c r="N8" s="206"/>
      <c r="O8" s="206"/>
      <c r="P8" s="206"/>
      <c r="Q8" s="206"/>
      <c r="R8" s="206"/>
      <c r="S8" s="206"/>
      <c r="T8" s="206"/>
    </row>
    <row r="9" spans="1:20" s="182" customFormat="1" ht="22.5">
      <c r="A9" s="1293"/>
      <c r="B9" s="206"/>
      <c r="C9" s="206"/>
      <c r="D9" s="206"/>
      <c r="F9" s="313" t="str">
        <f>"3." &amp;mergeValue(A9)</f>
        <v>3.1</v>
      </c>
      <c r="G9" s="389" t="s">
        <v>474</v>
      </c>
      <c r="H9" s="297"/>
      <c r="I9" s="188" t="s">
        <v>565</v>
      </c>
      <c r="J9" s="312"/>
      <c r="K9" s="206"/>
      <c r="L9" s="206"/>
      <c r="M9" s="206"/>
      <c r="N9" s="206"/>
      <c r="O9" s="206"/>
      <c r="P9" s="206"/>
      <c r="Q9" s="206"/>
      <c r="R9" s="206"/>
      <c r="S9" s="206"/>
      <c r="T9" s="206"/>
    </row>
    <row r="10" spans="1:20" s="182" customFormat="1" ht="22.5">
      <c r="A10" s="1293"/>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93"/>
      <c r="B11" s="1293">
        <v>1</v>
      </c>
      <c r="C11" s="321"/>
      <c r="D11" s="321"/>
      <c r="F11" s="313" t="str">
        <f>"4."&amp;mergeValue(A11) &amp;"."&amp;mergeValue(B11)</f>
        <v>4.1.1</v>
      </c>
      <c r="G11" s="304" t="s">
        <v>569</v>
      </c>
      <c r="H11" s="297" t="str">
        <f>IF(region_name="","",region_name)</f>
        <v>Ханты-Мансийский автономный округ</v>
      </c>
      <c r="I11" s="188" t="s">
        <v>478</v>
      </c>
      <c r="J11" s="312"/>
      <c r="K11" s="206"/>
      <c r="L11" s="206"/>
      <c r="M11" s="206"/>
      <c r="N11" s="206"/>
      <c r="O11" s="206"/>
      <c r="P11" s="206"/>
      <c r="Q11" s="206"/>
      <c r="R11" s="206"/>
      <c r="S11" s="206"/>
      <c r="T11" s="206"/>
    </row>
    <row r="12" spans="1:20" s="182" customFormat="1" ht="22.5">
      <c r="A12" s="1293"/>
      <c r="B12" s="1293"/>
      <c r="C12" s="1293">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93"/>
      <c r="B13" s="1293"/>
      <c r="C13" s="1293"/>
      <c r="D13" s="321">
        <v>1</v>
      </c>
      <c r="F13" s="313" t="str">
        <f>"4."&amp;mergeValue(A13) &amp;"."&amp;mergeValue(B13)&amp;"."&amp;mergeValue(C13)&amp;"."&amp;mergeValue(D13)</f>
        <v>4.1.1.1.1</v>
      </c>
      <c r="G13" s="392" t="s">
        <v>477</v>
      </c>
      <c r="H13" s="297"/>
      <c r="I13" s="1294" t="s">
        <v>568</v>
      </c>
      <c r="J13" s="312"/>
      <c r="K13" s="206"/>
      <c r="L13" s="206"/>
      <c r="M13" s="206"/>
      <c r="N13" s="206"/>
      <c r="O13" s="206"/>
      <c r="P13" s="206"/>
      <c r="Q13" s="206"/>
      <c r="R13" s="206"/>
      <c r="S13" s="206"/>
      <c r="T13" s="206"/>
    </row>
    <row r="14" spans="1:20" s="182" customFormat="1" ht="18.75">
      <c r="A14" s="1293"/>
      <c r="B14" s="1293"/>
      <c r="C14" s="1293"/>
      <c r="D14" s="321"/>
      <c r="F14" s="315"/>
      <c r="G14" s="143" t="s">
        <v>4</v>
      </c>
      <c r="H14" s="320"/>
      <c r="I14" s="1294"/>
      <c r="J14" s="312"/>
      <c r="K14" s="206"/>
      <c r="L14" s="206"/>
      <c r="M14" s="206"/>
      <c r="N14" s="206"/>
      <c r="O14" s="206"/>
      <c r="P14" s="206"/>
      <c r="Q14" s="206"/>
      <c r="R14" s="206"/>
      <c r="S14" s="206"/>
      <c r="T14" s="206"/>
    </row>
    <row r="15" spans="1:20" s="182" customFormat="1" ht="18.75">
      <c r="A15" s="1293"/>
      <c r="B15" s="1293"/>
      <c r="C15" s="321"/>
      <c r="D15" s="321"/>
      <c r="F15" s="393"/>
      <c r="G15" s="187" t="s">
        <v>401</v>
      </c>
      <c r="H15" s="394"/>
      <c r="I15" s="395"/>
      <c r="J15" s="312"/>
      <c r="K15" s="206"/>
      <c r="L15" s="206"/>
      <c r="M15" s="206"/>
      <c r="N15" s="206"/>
      <c r="O15" s="206"/>
      <c r="P15" s="206"/>
      <c r="Q15" s="206"/>
      <c r="R15" s="206"/>
      <c r="S15" s="206"/>
      <c r="T15" s="206"/>
    </row>
    <row r="16" spans="1:20" s="182" customFormat="1" ht="18.75">
      <c r="A16" s="1293"/>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88" t="s">
        <v>570</v>
      </c>
      <c r="H19" s="128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823</vt:i4>
      </vt:variant>
    </vt:vector>
  </HeadingPairs>
  <TitlesOfParts>
    <vt:vector size="835"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4.9</vt:lpstr>
      <vt:lpstr>Форма 4.9</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LIST_MR_MO_OKTMO_FILTER</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Богданов Виктор Александрович</cp:lastModifiedBy>
  <cp:lastPrinted>2013-08-29T08:11:20Z</cp:lastPrinted>
  <dcterms:created xsi:type="dcterms:W3CDTF">2004-05-21T07:18:45Z</dcterms:created>
  <dcterms:modified xsi:type="dcterms:W3CDTF">2023-05-05T07:36:22Z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