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0" yWindow="240" windowWidth="13665" windowHeight="8010" tabRatio="935" firstSheet="2" activeTab="4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Т-гор.вода'!$M$33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Т-гор.вода'!$M$18:$CV$33</definedName>
    <definedName name="checkCell_List06_5_double_date">'Форма 1.11.2 | Т-гор.вода'!$CW$18:$CW$33</definedName>
    <definedName name="checkCell_List06_5_OneR">'Форма 1.11.2 | Т-гор.вода'!$P$15:$R$33</definedName>
    <definedName name="checkCell_List06_5_OneR_1c">'Форма 1.11.2 | Т-гор.вода'!$P$15:$P$33</definedName>
    <definedName name="checkCell_List06_5_OneR_2c">'Форма 1.11.2 | Т-гор.вода'!$Q$15:$R$33</definedName>
    <definedName name="checkCell_List06_5_TwoR">'Форма 1.11.2 | Т-гор.вода'!$S$15:$W$33</definedName>
    <definedName name="checkCell_List06_5_TwoR_1c">'Форма 1.11.2 | Т-гор.вода'!$S$15:$T$33</definedName>
    <definedName name="checkCell_List06_5_TwoR_2c">'Форма 1.11.2 | Т-гор.вода'!$U$15:$W$33</definedName>
    <definedName name="checkCell_List06_5_unique_t">'Форма 1.11.2 | Т-гор.вода'!$M$18:$M$33</definedName>
    <definedName name="checkCell_List06_5_unique_t1">'Форма 1.11.2 | Т-гор.вода'!$CX$18:$CX$33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1.11.1'!$D$14:$L$42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et_union_hor!$O$92:$CU$96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et_union_hor!$CU$92:$CU$106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Т-гор.вода'!$CU$18:$CU$33</definedName>
    <definedName name="List06_5_note">'Форма 1.11.2 | Т-гор.вода'!$CV$18:$CV$33</definedName>
    <definedName name="List06_5_Period">'Форма 1.11.2 | Т-гор.вода'!$O$18:$AB$33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1.11.1'!$H$17:$I$20</definedName>
    <definedName name="List14_1_Date_1">'Форма 1.11.1'!$H$24:$I$42</definedName>
    <definedName name="List14_1_DPR">'Форма 1.11.1'!$K$22</definedName>
    <definedName name="List14_1_flagIPR">'Форма 1.11.1'!$J$15</definedName>
    <definedName name="List14_1_GroundMaterials_1">'Форма 1.11.1'!$K$15:$K$42</definedName>
    <definedName name="List14_1_hypIPR">'Форма 1.11.1'!$K$15</definedName>
    <definedName name="List14_1_method">'Форма 1.11.1'!$J$17:$J$20</definedName>
    <definedName name="List14_1_note">'Форма 1.11.1'!$L$14:$L$42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Т-гор.вода'!$H$18:$K$33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1.11.1'!$C$17:$C$20</definedName>
    <definedName name="pDel_List14_1_1_2">'Форма 1.11.1'!$G$17:$G$20</definedName>
    <definedName name="pDel_List14_1_2">'Форма 1.11.1'!$C$24:$C$27</definedName>
    <definedName name="pDel_List14_1_2_2">'Форма 1.11.1'!$G$24:$G$27</definedName>
    <definedName name="pDel_List14_1_3">'Форма 1.11.1'!$C$29:$C$32</definedName>
    <definedName name="pDel_List14_1_3_2">'Форма 1.11.1'!$G$29:$G$32</definedName>
    <definedName name="pDel_List14_1_4">'Форма 1.11.1'!$C$34:$C$37</definedName>
    <definedName name="pDel_List14_1_4_2">'Форма 1.11.1'!$G$34:$G$37</definedName>
    <definedName name="pDel_List14_1_5">'Форма 1.11.1'!$C$39:$C$42</definedName>
    <definedName name="pDel_List14_1_5_2">'Форма 1.11.1'!$G$39:$G$42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Т-гор.вода'!$CU$18:$CU$33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REESTR_ORG!$A$2:$J$68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BG17" i="560" s="1"/>
  <c r="BH17" i="560" s="1"/>
  <c r="BI17" i="560" s="1"/>
  <c r="BJ17" i="560" s="1"/>
  <c r="BK17" i="560" s="1"/>
  <c r="BL17" i="560" s="1"/>
  <c r="BM17" i="560" s="1"/>
  <c r="BN17" i="560" s="1"/>
  <c r="BO17" i="560" s="1"/>
  <c r="BP17" i="560" s="1"/>
  <c r="BR17" i="560" s="1"/>
  <c r="BS17" i="560" s="1"/>
  <c r="BT17" i="560" s="1"/>
  <c r="BU17" i="560" s="1"/>
  <c r="BV17" i="560" s="1"/>
  <c r="BW17" i="560" s="1"/>
  <c r="BX17" i="560" s="1"/>
  <c r="BY17" i="560" s="1"/>
  <c r="BZ17" i="560" s="1"/>
  <c r="CA17" i="560" s="1"/>
  <c r="CB17" i="560" s="1"/>
  <c r="CC17" i="560" s="1"/>
  <c r="CD17" i="560" s="1"/>
  <c r="CF17" i="560" s="1"/>
  <c r="CG17" i="560" s="1"/>
  <c r="CH17" i="560" s="1"/>
  <c r="CI17" i="560" s="1"/>
  <c r="CJ17" i="560" s="1"/>
  <c r="CK17" i="560" s="1"/>
  <c r="CL17" i="560" s="1"/>
  <c r="CM17" i="560" s="1"/>
  <c r="CN17" i="560" s="1"/>
  <c r="CO17" i="560" s="1"/>
  <c r="CP17" i="560" s="1"/>
  <c r="CQ17" i="560" s="1"/>
  <c r="CR17" i="560" s="1"/>
  <c r="CT17" i="560" s="1"/>
  <c r="CU17" i="560" s="1"/>
  <c r="CV17" i="560" s="1"/>
  <c r="O18" i="560"/>
  <c r="CY23" i="560"/>
  <c r="R24" i="560"/>
  <c r="AF24" i="560"/>
  <c r="AT24" i="560"/>
  <c r="BH24" i="560"/>
  <c r="BV24" i="560"/>
  <c r="CJ24" i="560"/>
  <c r="CY28" i="560"/>
  <c r="R29" i="560"/>
  <c r="AF29" i="560"/>
  <c r="AT29" i="560"/>
  <c r="BH29" i="560"/>
  <c r="BV29" i="560"/>
  <c r="CJ29" i="560"/>
  <c r="A184" i="612"/>
  <c r="A185" i="612"/>
  <c r="A186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CJ98" i="471"/>
  <c r="BV98" i="471"/>
  <c r="BH98" i="471"/>
  <c r="AT98" i="471"/>
  <c r="AF98" i="471"/>
  <c r="CX22" i="560"/>
  <c r="L28" i="560"/>
  <c r="L23" i="560"/>
  <c r="L18" i="560"/>
  <c r="L19" i="560"/>
  <c r="CW28" i="560"/>
  <c r="L20" i="560"/>
  <c r="CW23" i="560"/>
  <c r="L21" i="560"/>
  <c r="L27" i="560"/>
  <c r="L22" i="560"/>
  <c r="CX27" i="560"/>
  <c r="H12" i="632" l="1"/>
  <c r="H11" i="632"/>
  <c r="H9" i="632"/>
  <c r="H8" i="632"/>
  <c r="H7" i="632"/>
  <c r="H12" i="623"/>
  <c r="H9" i="623"/>
  <c r="H8" i="623"/>
  <c r="F39" i="625"/>
  <c r="E39" i="625"/>
  <c r="F34" i="625"/>
  <c r="E34" i="625"/>
  <c r="F29" i="625"/>
  <c r="E29" i="625"/>
  <c r="F24" i="625"/>
  <c r="E24" i="625"/>
  <c r="F17" i="625"/>
  <c r="E17" i="625"/>
  <c r="H12" i="616"/>
  <c r="H9" i="616"/>
  <c r="H8" i="616"/>
  <c r="R14" i="601"/>
  <c r="H13" i="632" s="1"/>
  <c r="R13" i="601"/>
  <c r="R12" i="601"/>
  <c r="P12" i="601"/>
  <c r="F9" i="632"/>
  <c r="F11" i="632"/>
  <c r="M12" i="601"/>
  <c r="F13" i="632"/>
  <c r="F10" i="632"/>
  <c r="F8" i="632"/>
  <c r="M14" i="601"/>
  <c r="F12" i="632"/>
  <c r="M13" i="601"/>
  <c r="H13" i="616" l="1"/>
  <c r="H13" i="623"/>
  <c r="M9" i="566"/>
  <c r="M9" i="598"/>
  <c r="M9" i="567"/>
  <c r="E8" i="625"/>
  <c r="F8" i="625"/>
  <c r="L95" i="471"/>
  <c r="L96" i="471"/>
  <c r="L94" i="471"/>
  <c r="L93" i="471"/>
  <c r="L97" i="471"/>
  <c r="B2" i="525"/>
  <c r="L92" i="471"/>
  <c r="B3" i="5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L21" i="567"/>
  <c r="L180" i="471"/>
  <c r="F8" i="616"/>
  <c r="L163" i="471"/>
  <c r="L22" i="598"/>
  <c r="L181" i="471"/>
  <c r="F13" i="623"/>
  <c r="F8" i="623"/>
  <c r="F10" i="614"/>
  <c r="L19" i="566"/>
  <c r="F11" i="616"/>
  <c r="F286" i="471"/>
  <c r="F290" i="471"/>
  <c r="F288" i="471"/>
  <c r="F291" i="471"/>
  <c r="L21" i="598"/>
  <c r="F12" i="618"/>
  <c r="L48" i="471"/>
  <c r="F289" i="471"/>
  <c r="F9" i="623"/>
  <c r="L19" i="567"/>
  <c r="F10" i="616"/>
  <c r="L49" i="471"/>
  <c r="F9" i="614"/>
  <c r="F11" i="623"/>
  <c r="F10" i="618"/>
  <c r="L23" i="567"/>
  <c r="F13" i="616"/>
  <c r="L21" i="566"/>
  <c r="F9" i="617"/>
  <c r="L178" i="471"/>
  <c r="L19" i="598"/>
  <c r="F8" i="614"/>
  <c r="L166" i="471"/>
  <c r="L179" i="471"/>
  <c r="F10" i="617"/>
  <c r="F13" i="617"/>
  <c r="F12" i="616"/>
  <c r="L45" i="471"/>
  <c r="F8" i="617"/>
  <c r="F9" i="618"/>
  <c r="F13" i="618"/>
  <c r="L22" i="567"/>
  <c r="L20" i="566"/>
  <c r="F11" i="618"/>
  <c r="F11" i="617"/>
  <c r="F13" i="614"/>
  <c r="L22" i="566"/>
  <c r="F12" i="623"/>
  <c r="E2" i="437"/>
  <c r="L46" i="471"/>
  <c r="F11" i="614"/>
  <c r="L47" i="471"/>
  <c r="F9" i="616"/>
  <c r="L20" i="598"/>
  <c r="F12" i="614"/>
  <c r="L164" i="471"/>
  <c r="L165" i="471"/>
  <c r="L18" i="567"/>
  <c r="F287" i="471"/>
  <c r="E3" i="437"/>
  <c r="F12" i="617"/>
  <c r="L50" i="471"/>
  <c r="F8" i="618"/>
  <c r="F10" i="623"/>
  <c r="L20" i="567"/>
  <c r="H11" i="623" l="1"/>
  <c r="R98" i="471" l="1"/>
  <c r="CY97" i="471"/>
  <c r="CX96" i="471"/>
  <c r="CW97" i="471"/>
  <c r="Q51" i="471" l="1"/>
  <c r="Z50" i="471"/>
  <c r="X50" i="471"/>
  <c r="Y49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L29" i="471"/>
  <c r="L64" i="471"/>
  <c r="X151" i="471"/>
  <c r="L63" i="471"/>
  <c r="L30" i="471"/>
  <c r="Y65" i="471"/>
  <c r="Y150" i="471"/>
  <c r="X117" i="471"/>
  <c r="Y22" i="567"/>
  <c r="X134" i="471"/>
  <c r="Y81" i="471"/>
  <c r="Y33" i="471"/>
  <c r="AM181" i="471"/>
  <c r="AN166" i="471"/>
  <c r="L34" i="471"/>
  <c r="L78" i="471"/>
  <c r="M246" i="471"/>
  <c r="L33" i="471"/>
  <c r="L82" i="471"/>
  <c r="L66" i="471"/>
  <c r="L79" i="471"/>
  <c r="X23" i="567"/>
  <c r="L65" i="471"/>
  <c r="L61" i="471"/>
  <c r="X66" i="471"/>
  <c r="L62" i="471"/>
  <c r="X34" i="471"/>
  <c r="L80" i="471"/>
  <c r="AM22" i="566"/>
  <c r="M256" i="471"/>
  <c r="L81" i="471"/>
  <c r="Y116" i="471"/>
  <c r="M251" i="471"/>
  <c r="Y133" i="471"/>
  <c r="L77" i="471"/>
  <c r="L31" i="471"/>
  <c r="L32" i="471"/>
  <c r="AN22" i="598"/>
  <c r="X82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<sst xmlns="http://schemas.openxmlformats.org/spreadsheetml/2006/main" count="2553" uniqueCount="1223">
  <si>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</si>
  <si>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</si>
  <si>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</si>
  <si>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</si>
  <si>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</si>
  <si>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</si>
  <si>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</si>
  <si>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</si>
  <si>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</si>
  <si>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</si>
  <si>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</si>
  <si>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</si>
  <si>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</si>
  <si>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</si>
  <si>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</si>
  <si>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</si>
  <si>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</si>
  <si>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</si>
  <si>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</si>
  <si>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</si>
  <si>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</si>
  <si>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</si>
  <si>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</si>
  <si>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</si>
  <si>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</si>
  <si>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</si>
  <si>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</si>
  <si>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</si>
  <si>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</si>
  <si>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</si>
  <si>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</si>
  <si>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</si>
  <si>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</si>
  <si>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</si>
  <si>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</si>
  <si>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</si>
  <si>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</si>
  <si>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</si>
  <si>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</si>
  <si>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</si>
  <si>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</si>
  <si>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</si>
  <si>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</si>
  <si>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</si>
  <si>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</si>
  <si>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</si>
  <si>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</si>
  <si>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</si>
  <si>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</si>
  <si>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</si>
  <si>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</si>
  <si>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</si>
  <si>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</si>
  <si>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</si>
  <si>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</si>
  <si>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</si>
  <si>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</si>
  <si>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</si>
  <si>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</si>
  <si>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</si>
  <si>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</si>
  <si>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</si>
  <si>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</si>
  <si>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</si>
  <si>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</si>
  <si>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</si>
  <si>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</si>
  <si>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</si>
  <si>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</si>
  <si>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</si>
  <si>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</si>
  <si>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</si>
  <si>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</si>
  <si>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</si>
  <si>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</si>
  <si>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</si>
  <si>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</si>
  <si>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</si>
  <si>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</si>
  <si>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</si>
  <si>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</si>
  <si>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</si>
  <si>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</si>
  <si>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</si>
  <si>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</si>
  <si>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</si>
  <si>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</si>
  <si>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</si>
  <si>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</si>
  <si>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</si>
  <si>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</si>
  <si>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</si>
  <si>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</si>
  <si>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</si>
  <si>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</si>
  <si>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</si>
  <si>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</si>
  <si>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</si>
  <si>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</si>
  <si>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</si>
  <si>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</si>
  <si>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</si>
  <si>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</si>
  <si>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</si>
  <si>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</si>
  <si>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</si>
  <si>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</si>
  <si>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</si>
  <si>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</si>
  <si>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</si>
  <si>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</si>
  <si>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</si>
  <si>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</si>
  <si>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</si>
  <si>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</si>
  <si>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</si>
  <si>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</si>
  <si>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</si>
  <si>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</si>
  <si>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</si>
  <si>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</si>
  <si>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</si>
  <si>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</si>
  <si>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</si>
  <si>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</si>
  <si>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</si>
  <si>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</si>
  <si>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</si>
  <si>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</si>
  <si>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</si>
  <si>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</si>
  <si>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</si>
  <si>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</si>
  <si>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</si>
  <si>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</si>
  <si>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</si>
  <si>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</si>
  <si>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</si>
  <si>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</si>
  <si>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</si>
  <si>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</si>
  <si>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</si>
  <si>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</si>
  <si>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</si>
  <si>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</si>
  <si>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</si>
  <si>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</si>
  <si>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</si>
  <si>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</si>
  <si>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</si>
  <si>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</si>
  <si>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</si>
  <si>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</si>
  <si>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</si>
  <si>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</si>
  <si>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</si>
  <si>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</si>
  <si>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</si>
  <si>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</si>
  <si>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</si>
  <si>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</si>
  <si>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</si>
  <si>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</si>
  <si>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</si>
  <si>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</si>
  <si>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</si>
  <si>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</si>
  <si>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</si>
  <si>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</si>
  <si>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</si>
  <si>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</si>
  <si>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</si>
  <si>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</si>
  <si>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</si>
  <si>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</si>
  <si>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</si>
  <si>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</si>
  <si>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</si>
  <si>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</si>
  <si>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</si>
  <si>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</si>
  <si>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</si>
  <si>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</si>
  <si>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</si>
  <si>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</si>
  <si>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</si>
  <si>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</si>
  <si>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</si>
  <si>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</si>
  <si>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</si>
  <si>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</si>
  <si>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</si>
  <si>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</si>
  <si>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</si>
  <si>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</si>
  <si>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</si>
  <si>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</si>
  <si>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</si>
  <si>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</si>
  <si>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</si>
  <si>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</si>
  <si>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</si>
  <si>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</si>
  <si>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</si>
  <si>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</si>
  <si>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</si>
  <si>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</si>
  <si>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</si>
  <si>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</si>
  <si>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</si>
  <si>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</si>
  <si>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</si>
  <si>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</si>
  <si>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</si>
  <si>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</si>
  <si>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</si>
  <si>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</si>
  <si>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</si>
  <si>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</si>
  <si>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</si>
  <si>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</si>
  <si>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</si>
  <si>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</si>
  <si>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</si>
  <si>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</si>
  <si>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</si>
  <si>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</si>
  <si>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</si>
  <si>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</si>
  <si>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</si>
  <si>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</si>
  <si>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</si>
  <si>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</si>
  <si>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</si>
  <si>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</si>
  <si>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</si>
  <si>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</si>
  <si>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</si>
  <si>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</si>
  <si>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</si>
  <si>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</si>
  <si>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</si>
  <si>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</si>
  <si>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</si>
  <si>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</si>
  <si>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</si>
  <si>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</si>
  <si>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</si>
  <si>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</si>
  <si>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</si>
  <si>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</si>
  <si>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</si>
  <si>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</si>
  <si>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</si>
  <si>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</si>
  <si>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</si>
  <si>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</si>
  <si>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</si>
  <si>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</si>
  <si>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</si>
  <si>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</si>
  <si>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</si>
  <si>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</si>
  <si>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</si>
  <si>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</si>
  <si>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</si>
  <si>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</si>
  <si>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</si>
  <si>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</si>
  <si>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</si>
  <si>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</si>
  <si>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</si>
  <si>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</si>
  <si>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</si>
  <si>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</si>
  <si>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</si>
  <si>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</si>
  <si>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</si>
  <si>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</si>
  <si>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</si>
  <si>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</si>
  <si>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</si>
  <si>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</si>
  <si>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</si>
  <si>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</si>
  <si>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</si>
  <si>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</si>
  <si>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</si>
  <si>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</si>
  <si>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</si>
  <si>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</si>
  <si>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</si>
  <si>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</si>
  <si>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</si>
  <si>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</si>
  <si>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</si>
  <si>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</si>
  <si>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</si>
  <si>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</si>
  <si>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</si>
  <si>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</si>
  <si>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</si>
  <si>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</si>
  <si>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</si>
  <si>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</si>
  <si>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</si>
  <si>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</si>
  <si>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</si>
  <si>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</si>
  <si>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</si>
  <si>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</si>
  <si>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</si>
  <si>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</si>
  <si>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</si>
  <si>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</si>
  <si>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</si>
  <si>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</si>
  <si>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</si>
  <si>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</si>
  <si>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</si>
  <si>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</si>
  <si>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</si>
  <si>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</si>
  <si>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</si>
  <si>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</si>
  <si>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</si>
  <si>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</si>
  <si>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</si>
  <si>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</si>
  <si>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</si>
  <si>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</si>
  <si>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</si>
  <si>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</si>
  <si>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</si>
  <si>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</si>
  <si>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</si>
  <si>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</si>
  <si>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</si>
  <si>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</si>
  <si>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</si>
  <si>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</si>
  <si>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</si>
  <si>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</si>
  <si>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</si>
  <si>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</si>
  <si>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</si>
  <si>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</si>
  <si>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</si>
  <si>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</si>
  <si>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</si>
  <si>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</si>
  <si>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</si>
  <si>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</si>
  <si>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</si>
  <si>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</si>
  <si>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</si>
  <si>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</si>
  <si>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</si>
  <si>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</si>
  <si>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</si>
  <si>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</si>
  <si>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</si>
  <si>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</si>
  <si>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</si>
  <si>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</si>
  <si>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</si>
  <si>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</si>
  <si>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</si>
  <si>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</si>
  <si>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</si>
  <si>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</si>
  <si>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</si>
  <si>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</si>
  <si>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</si>
  <si>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</si>
  <si>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</si>
  <si>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</si>
  <si>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</si>
  <si>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</si>
  <si>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</si>
  <si>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</si>
  <si>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</si>
  <si>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</si>
  <si>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</si>
  <si>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</si>
  <si>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</si>
  <si>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</si>
  <si>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</si>
  <si>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</si>
  <si>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</si>
  <si>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</si>
  <si>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</si>
  <si>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</si>
  <si>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</si>
  <si>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</si>
  <si>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</si>
  <si>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</si>
  <si>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</si>
  <si>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</si>
  <si>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</si>
  <si>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</si>
  <si>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</si>
  <si>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</si>
  <si>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</si>
  <si>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</si>
  <si>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</si>
  <si>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</si>
  <si>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</si>
  <si>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</si>
  <si>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</si>
  <si>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</si>
  <si>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</si>
  <si>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</si>
  <si>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</si>
  <si>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</si>
  <si>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</si>
  <si>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</si>
  <si>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</si>
  <si>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</si>
  <si>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</si>
  <si>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</si>
  <si>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</si>
  <si>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</si>
  <si>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</si>
  <si>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</si>
  <si>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</si>
  <si>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</si>
  <si>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</si>
  <si>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</si>
  <si>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</si>
  <si>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</si>
  <si>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</si>
  <si>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</si>
  <si>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</si>
  <si>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</si>
  <si>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</si>
  <si>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</si>
  <si>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</si>
  <si>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</si>
  <si>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</si>
  <si>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</si>
  <si>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</si>
  <si>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</si>
  <si>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</si>
  <si>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</si>
  <si>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</si>
  <si>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</si>
  <si>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</si>
  <si>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</si>
  <si>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</si>
  <si>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</si>
  <si>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</si>
  <si>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</si>
  <si>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</si>
  <si>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</si>
  <si>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</si>
  <si>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</si>
  <si>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</si>
  <si>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</si>
  <si>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</si>
  <si>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</si>
  <si>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</si>
  <si>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</si>
  <si>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</si>
  <si>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</si>
  <si>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</si>
  <si>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</si>
  <si>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</si>
  <si>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</si>
  <si>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</si>
  <si>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</si>
  <si>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</si>
  <si>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</si>
  <si>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</si>
  <si>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</si>
  <si>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</si>
  <si>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</si>
  <si>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</si>
  <si>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</si>
  <si>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</si>
  <si>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</si>
  <si>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</si>
  <si>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</si>
  <si>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</si>
  <si>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</si>
  <si>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</si>
  <si>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</si>
  <si>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</si>
  <si>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</si>
  <si>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</si>
  <si>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</si>
  <si>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</si>
  <si>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</si>
  <si>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</si>
  <si>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</si>
  <si>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</si>
  <si>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</si>
  <si>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</si>
  <si>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</si>
  <si>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</si>
  <si>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</si>
  <si>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</si>
  <si>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</si>
  <si>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</si>
  <si>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</si>
  <si>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</si>
  <si>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</si>
  <si>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</si>
  <si>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</si>
  <si>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</si>
  <si>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</si>
  <si>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</si>
  <si>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</si>
  <si>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</si>
  <si>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</si>
  <si>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</si>
  <si>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</si>
  <si>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</si>
  <si>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</si>
  <si>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</si>
  <si>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</si>
  <si>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</si>
  <si>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</si>
  <si>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</si>
  <si>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</si>
  <si>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</si>
  <si>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</si>
  <si>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</si>
  <si>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</si>
  <si>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</si>
  <si>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</si>
  <si>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</si>
  <si>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</si>
  <si>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</si>
  <si>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</si>
  <si>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</si>
  <si>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</si>
  <si>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</si>
  <si>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</si>
  <si>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</si>
  <si>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</si>
  <si>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</si>
  <si>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</si>
  <si>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</si>
  <si>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</si>
  <si>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</si>
  <si>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</si>
  <si>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</si>
  <si>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</si>
  <si>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</si>
  <si>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</si>
  <si>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</si>
  <si>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</si>
  <si>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</si>
  <si>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</si>
  <si>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</si>
  <si>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</si>
  <si>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</si>
  <si>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</si>
  <si>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</si>
  <si>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</si>
  <si>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</si>
  <si>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</si>
  <si>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</si>
  <si>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</si>
  <si>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</si>
  <si>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</si>
  <si>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</si>
  <si>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</si>
  <si>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</si>
  <si>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</si>
  <si>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</si>
  <si>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</si>
  <si>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</si>
  <si>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</si>
  <si>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</si>
  <si>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</si>
  <si>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</si>
  <si>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</si>
  <si>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</si>
  <si>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</si>
  <si>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</si>
  <si>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</si>
  <si>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</si>
  <si>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</si>
  <si>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</si>
  <si>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</si>
  <si>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</si>
  <si>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</si>
  <si>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</si>
  <si>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</si>
  <si>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</si>
  <si>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</si>
  <si>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</si>
  <si>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</si>
  <si>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</si>
  <si>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</si>
  <si>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</si>
  <si>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</si>
  <si>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</si>
  <si>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</si>
  <si>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</si>
  <si>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</si>
  <si>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</si>
  <si>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</si>
  <si>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</si>
  <si>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</si>
  <si>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</si>
  <si>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</si>
  <si>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</si>
  <si>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</si>
  <si>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</si>
  <si>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</si>
  <si>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</si>
  <si>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</si>
  <si>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</si>
  <si>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</si>
  <si>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</si>
  <si>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</si>
  <si>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</si>
  <si>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</si>
  <si>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</si>
  <si>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</si>
  <si>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</si>
  <si>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</si>
  <si>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</si>
  <si>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</si>
  <si>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</si>
  <si>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</si>
  <si>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</si>
  <si>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</si>
  <si>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</si>
  <si>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</si>
  <si>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</si>
  <si>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</si>
  <si>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</si>
  <si>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</si>
  <si>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</si>
  <si>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</si>
  <si>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</si>
  <si>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</si>
  <si>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</si>
  <si>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</si>
  <si>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</si>
  <si>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</si>
  <si>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</si>
  <si>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</si>
  <si>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</si>
  <si>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</si>
  <si>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</si>
  <si>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</si>
  <si>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</si>
  <si>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</si>
  <si>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</si>
  <si>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</si>
  <si>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</si>
  <si>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</si>
  <si>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</si>
  <si>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</si>
  <si>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</si>
  <si>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</si>
  <si>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</si>
  <si>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</si>
  <si>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</si>
  <si>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</si>
  <si>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</si>
  <si>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</si>
  <si>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</si>
  <si>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</si>
  <si>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</si>
  <si>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</si>
  <si>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</si>
  <si>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</si>
  <si>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</si>
  <si>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</si>
  <si>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</si>
  <si>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</si>
  <si>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</si>
  <si>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</si>
  <si>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</si>
  <si>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</si>
  <si>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</si>
  <si>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</si>
  <si>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</si>
  <si>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</si>
  <si>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</si>
  <si>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</si>
  <si>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</si>
  <si>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</si>
  <si>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</si>
  <si>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</si>
  <si>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</si>
  <si>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</si>
  <si>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</si>
  <si>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</si>
  <si>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</si>
  <si>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</si>
  <si>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</si>
  <si>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</si>
  <si>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</si>
  <si>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</si>
  <si>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</si>
  <si>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</si>
  <si>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</si>
  <si>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</si>
  <si>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</si>
  <si>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</si>
  <si>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</si>
  <si>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1.11.1' при отсутствии у организации инвестиционной программы (ее проекта).
2. Корректировка проверки при сохранении.</t>
  </si>
  <si>
    <t>Размер файла обновления: 388096 байт</t>
  </si>
  <si>
    <t>Подготовка к обновлению...</t>
  </si>
  <si>
    <t>Сохранение файла резервной копии: C:\Users\Trofimova\Desktop\реквесты 2023\FAS.JKH.OPEN.INFO.REQUEST.GVS.BKP..xlsb</t>
  </si>
  <si>
    <t>Резервная копия создана: C:\Users\Trofimova\Desktop\реквесты 2023\FAS.JKH.OPEN.INFO.REQUEST.GVS.BKP..xlsb</t>
  </si>
  <si>
    <t>Создание книги для установки обновлений...</t>
  </si>
  <si>
    <t>Файл обновления загружен: C:\Users\Trofimova\Desktop\реквесты 2023\UPDATE.FAS.JKH.OPEN.INFO.REQUEST.GVS.TO.1.0.2.48.xls</t>
  </si>
  <si>
    <t>население и приравненные категории</t>
  </si>
  <si>
    <t>Обновление завершилось удачно! Шаблон FAS.JKH.OPEN.INFO.REQUEST.GVS.xlsb сохранен под именем 'FAS.JKH.OPEN.INFO.REQUEST.GVS(v1.0.2).xlsb'</t>
  </si>
  <si>
    <t>Нет доступных обновлений для отчёта с кодом FAS.JKH.OPEN.INFO.REQUEST.GVS!</t>
  </si>
  <si>
    <t>03.05.2023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</si>
  <si>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</si>
  <si>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</si>
  <si>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</si>
  <si>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</si>
  <si>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</si>
  <si>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</si>
  <si>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</si>
  <si>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</si>
  <si>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</si>
  <si>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</si>
  <si>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</si>
  <si>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</si>
  <si>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</si>
  <si>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</si>
  <si>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</si>
  <si>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</si>
  <si>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</si>
  <si>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</si>
  <si>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</si>
  <si>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</si>
  <si>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</si>
  <si>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</si>
  <si>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</si>
  <si>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</si>
  <si>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</si>
  <si>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</si>
  <si>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</si>
  <si>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</si>
  <si>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</si>
  <si>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</si>
  <si>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</si>
  <si>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</si>
  <si>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</si>
  <si>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</si>
  <si>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</si>
  <si>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</si>
  <si>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</si>
  <si>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</si>
  <si>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</si>
  <si>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</si>
  <si>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</si>
  <si>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</si>
  <si>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</si>
  <si>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</si>
  <si>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</si>
  <si>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</si>
  <si>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</si>
  <si>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</si>
  <si>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</si>
  <si>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</si>
  <si>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</si>
  <si>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</si>
  <si>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</si>
  <si>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</si>
  <si>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</si>
  <si>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</si>
  <si>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</si>
  <si>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</si>
  <si>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</si>
  <si>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</si>
  <si>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</si>
  <si>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</si>
  <si>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</si>
  <si>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</si>
  <si>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</si>
  <si>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</si>
  <si>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</si>
  <si>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</si>
  <si>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</si>
  <si>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</si>
  <si>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</si>
  <si>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</si>
  <si>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</si>
  <si>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</si>
  <si>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</si>
  <si>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</si>
  <si>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</si>
  <si>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</si>
  <si>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</si>
  <si>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</si>
  <si>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</si>
  <si>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</si>
  <si>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</si>
  <si>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</si>
  <si>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</si>
  <si>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</si>
  <si>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</si>
  <si>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</si>
  <si>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</si>
  <si>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</si>
  <si>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</si>
  <si>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</si>
  <si>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</si>
  <si>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</si>
  <si>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</si>
  <si>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</si>
  <si>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</si>
  <si>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</si>
  <si>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</si>
  <si>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</si>
  <si>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</si>
  <si>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</si>
  <si>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</si>
  <si>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</si>
  <si>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</si>
  <si>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</si>
  <si>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</si>
  <si>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</si>
  <si>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</si>
  <si>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</si>
  <si>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</si>
  <si>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</si>
  <si>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</si>
  <si>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</si>
  <si>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</si>
  <si>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</si>
  <si>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</si>
  <si>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</si>
  <si>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</si>
  <si>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</si>
  <si>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</si>
  <si>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</si>
  <si>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</si>
  <si>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</si>
  <si>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</si>
  <si>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</si>
  <si>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</si>
  <si>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</si>
  <si>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</si>
  <si>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</si>
  <si>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</si>
  <si>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</si>
  <si>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</si>
  <si>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</si>
  <si>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</si>
  <si>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</si>
  <si>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</si>
  <si>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</si>
  <si>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</si>
  <si>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</si>
  <si>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</si>
  <si>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</si>
  <si>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</si>
  <si>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</si>
  <si>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</si>
  <si>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</si>
  <si>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</si>
  <si>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</si>
  <si>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</si>
  <si>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</si>
  <si>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</si>
  <si>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</si>
  <si>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</si>
  <si>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</si>
  <si>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</si>
  <si>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</si>
  <si>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</si>
  <si>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</si>
  <si>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</si>
  <si>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</si>
  <si>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</si>
  <si>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</si>
  <si>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</si>
  <si>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</si>
  <si>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</si>
  <si>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</si>
  <si>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</si>
  <si>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</si>
  <si>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</si>
  <si>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</si>
  <si>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</si>
  <si>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</si>
  <si>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</si>
  <si>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</si>
  <si>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</si>
  <si>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</si>
  <si>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</si>
  <si>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</si>
  <si>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</si>
  <si>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</si>
  <si>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</si>
  <si>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</si>
  <si>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</si>
  <si>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</si>
  <si>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</si>
  <si>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</si>
  <si>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</si>
  <si>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</si>
  <si>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</si>
  <si>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</si>
  <si>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</si>
  <si>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</si>
  <si>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</si>
  <si>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</si>
  <si>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</si>
  <si>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</si>
  <si>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</si>
  <si>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</si>
  <si>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</si>
  <si>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</si>
  <si>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</si>
  <si>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</si>
  <si>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</si>
  <si>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</si>
  <si>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</si>
  <si>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</si>
  <si>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</si>
  <si>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</si>
  <si>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</si>
  <si>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</si>
  <si>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</si>
  <si>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</si>
  <si>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</si>
  <si>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</si>
  <si>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</si>
  <si>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</si>
  <si>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31.12.2026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</si>
  <si>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</si>
  <si>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</si>
  <si>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</si>
  <si>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</si>
  <si>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</si>
  <si>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</si>
  <si>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</si>
  <si>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</si>
  <si>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</si>
  <si>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</si>
  <si>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</si>
  <si>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</si>
  <si>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</si>
  <si>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30335229</t>
  </si>
  <si>
    <t>АО "ГУ ЖКХ"</t>
  </si>
  <si>
    <t>5116000922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</si>
  <si>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</si>
  <si>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</si>
  <si>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</si>
  <si>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</si>
  <si>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</si>
  <si>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</si>
  <si>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</si>
  <si>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</si>
  <si>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</si>
  <si>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</si>
  <si>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</si>
  <si>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</si>
  <si>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</si>
  <si>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</si>
  <si>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</si>
  <si>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</si>
  <si>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</si>
  <si>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</si>
  <si>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</si>
  <si>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26361287</t>
  </si>
  <si>
    <t>АО "Управляющая компания тепло-, водоснабжения и канализации"</t>
  </si>
  <si>
    <t>8621005133</t>
  </si>
  <si>
    <t>862101001</t>
  </si>
  <si>
    <t>26361237</t>
  </si>
  <si>
    <t>АО "Урайтеплоэнергия"</t>
  </si>
  <si>
    <t>8606012954</t>
  </si>
  <si>
    <t>860601001</t>
  </si>
  <si>
    <t>26845836</t>
  </si>
  <si>
    <t>АО "Югансктранстеплосервис"</t>
  </si>
  <si>
    <t>8604048754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</si>
  <si>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</si>
  <si>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</si>
  <si>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</si>
  <si>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</si>
  <si>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</si>
  <si>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</si>
  <si>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</si>
  <si>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</si>
  <si>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</si>
  <si>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</si>
  <si>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</si>
  <si>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</si>
  <si>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</si>
  <si>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</si>
  <si>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</si>
  <si>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</si>
  <si>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</si>
  <si>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</si>
  <si>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</si>
  <si>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</si>
  <si>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31516756</t>
  </si>
  <si>
    <t>Муниципальное казенное предприятие «Излучинское жилищно-коммунальное хозяйство»</t>
  </si>
  <si>
    <t>8620023845</t>
  </si>
  <si>
    <t>862001001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</si>
  <si>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</si>
  <si>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</si>
  <si>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</si>
  <si>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</si>
  <si>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</si>
  <si>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</si>
  <si>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</si>
  <si>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</si>
  <si>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</si>
  <si>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</si>
  <si>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</si>
  <si>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</si>
  <si>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26361198</t>
  </si>
  <si>
    <t>Муниципальное предприятие "Ханты-Мансийскгаз" муниципального образования город Ханты-Мансийск</t>
  </si>
  <si>
    <t>8601022243</t>
  </si>
  <si>
    <t>860101001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</si>
  <si>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</si>
  <si>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</si>
  <si>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</si>
  <si>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</si>
  <si>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</si>
  <si>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</si>
  <si>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</si>
  <si>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26361247</t>
  </si>
  <si>
    <t>Муниципальное унитарное предприятие "Радужныйтеплосеть"  городского округа Радужный Ханты-Мансийского автономного округа - Югры</t>
  </si>
  <si>
    <t>8609000629</t>
  </si>
  <si>
    <t>860901001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</si>
  <si>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</si>
  <si>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</si>
  <si>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</si>
  <si>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</si>
  <si>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</si>
  <si>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</si>
  <si>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</si>
  <si>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</si>
  <si>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</si>
  <si>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</si>
  <si>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</si>
  <si>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</si>
  <si>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</si>
  <si>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</si>
  <si>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</si>
  <si>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</si>
  <si>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</si>
  <si>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</si>
  <si>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</si>
  <si>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</si>
  <si>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</si>
  <si>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</si>
  <si>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</si>
  <si>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</si>
  <si>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</si>
  <si>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31289574</t>
  </si>
  <si>
    <t>Муниципальное унитарное предприятие «Теплосети Игрим»</t>
  </si>
  <si>
    <t>8613007909</t>
  </si>
  <si>
    <t>12-03-2019 00:00:00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</si>
  <si>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</si>
  <si>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</si>
  <si>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</si>
  <si>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</si>
  <si>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</si>
  <si>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</si>
  <si>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</si>
  <si>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26361221</t>
  </si>
  <si>
    <t>Муниципальное унитарное предприятие города Нижневартовска "Теплоснабжение"</t>
  </si>
  <si>
    <t>8603008766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</si>
  <si>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</si>
  <si>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</si>
  <si>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</si>
  <si>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</si>
  <si>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</si>
  <si>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</si>
  <si>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</si>
  <si>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</si>
  <si>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</si>
  <si>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</si>
  <si>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</si>
  <si>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</si>
  <si>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</si>
  <si>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</si>
  <si>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</si>
  <si>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</si>
  <si>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</si>
  <si>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</si>
  <si>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</si>
  <si>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</si>
  <si>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</si>
  <si>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</si>
  <si>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</si>
  <si>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</si>
  <si>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</si>
  <si>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</si>
  <si>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</si>
  <si>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</si>
  <si>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</si>
  <si>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</si>
  <si>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</si>
  <si>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</si>
  <si>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</si>
  <si>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</si>
  <si>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</si>
  <si>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</si>
  <si>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</si>
  <si>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</si>
  <si>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</si>
  <si>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</si>
  <si>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</si>
  <si>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</si>
  <si>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</si>
  <si>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</si>
  <si>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</si>
  <si>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26431977</t>
  </si>
  <si>
    <t>ООО "Концессионная Коммунальная Компания"</t>
  </si>
  <si>
    <t>8608053716</t>
  </si>
  <si>
    <t>860801001</t>
  </si>
  <si>
    <t>11-02-2009 00:00:00</t>
  </si>
  <si>
    <t>26413215</t>
  </si>
  <si>
    <t>ООО "ЛУКОЙЛ-ЭНЕРГОСЕТИ"</t>
  </si>
  <si>
    <t>5260230051</t>
  </si>
  <si>
    <t>525350001</t>
  </si>
  <si>
    <t>26423583</t>
  </si>
  <si>
    <t>ООО "Промысловик"</t>
  </si>
  <si>
    <t>8619001068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</si>
  <si>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</si>
  <si>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</si>
  <si>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</si>
  <si>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</si>
  <si>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26422679</t>
  </si>
  <si>
    <t>ООО "Тепловик 2"</t>
  </si>
  <si>
    <t>8619014042</t>
  </si>
  <si>
    <t>26361284</t>
  </si>
  <si>
    <t>ООО "Тепловик"</t>
  </si>
  <si>
    <t>8619011242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</si>
  <si>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</si>
  <si>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</si>
  <si>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</si>
  <si>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</si>
  <si>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</si>
  <si>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</si>
  <si>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</si>
  <si>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</si>
  <si>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30838378</t>
  </si>
  <si>
    <t>ООО «Теплосети Игрим»</t>
  </si>
  <si>
    <t>8613002717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</si>
  <si>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</si>
  <si>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</si>
  <si>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</si>
  <si>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30982637</t>
  </si>
  <si>
    <t>Общество с ограниченной ответственностью  "АКВА-ПРОМ"</t>
  </si>
  <si>
    <t>8614001258</t>
  </si>
  <si>
    <t>30946489</t>
  </si>
  <si>
    <t>Общество с ограниченной ответственностью "Производственное объединение "Талинка""</t>
  </si>
  <si>
    <t>8614001145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</si>
  <si>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</si>
  <si>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</si>
  <si>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</si>
  <si>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</si>
  <si>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26423513</t>
  </si>
  <si>
    <t>ПАО "Сургутнефтегаз"</t>
  </si>
  <si>
    <t>8602060555</t>
  </si>
  <si>
    <t>997250001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</si>
  <si>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</si>
  <si>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</si>
  <si>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</si>
  <si>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</si>
  <si>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</si>
  <si>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26361204</t>
  </si>
  <si>
    <t>СГ МУП "Городские тепловые сети"</t>
  </si>
  <si>
    <t>8602017038</t>
  </si>
  <si>
    <t>860201001</t>
  </si>
  <si>
    <t>26423489</t>
  </si>
  <si>
    <t>Сургутское городское муниципальное унитарное предприятие "Тепловик"</t>
  </si>
  <si>
    <t>8602001408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</si>
  <si>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</si>
  <si>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</si>
  <si>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</si>
  <si>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</si>
  <si>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</si>
  <si>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</si>
  <si>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30372247</t>
  </si>
  <si>
    <t>акционерное общество «Генерация»</t>
  </si>
  <si>
    <t>8622021593</t>
  </si>
  <si>
    <t>28816252</t>
  </si>
  <si>
    <t>акционерное общество «Управление теплоснабжения и инженерных сетей»</t>
  </si>
  <si>
    <t>8601058850</t>
  </si>
  <si>
    <t>HOT_VS</t>
  </si>
  <si>
    <t>28.04.2023</t>
  </si>
  <si>
    <t>01-02/447</t>
  </si>
  <si>
    <t>628162, г. Белоярский 3 микр. д.27а</t>
  </si>
  <si>
    <t xml:space="preserve"> 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</si>
  <si>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</si>
  <si>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</si>
  <si>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2-13-67</t>
  </si>
  <si>
    <t>info@rsobks.ru</t>
  </si>
  <si>
    <t>Белоярский муниципальный район, Верхнеказымский (71811406);</t>
  </si>
  <si>
    <t>Тариф на горячее водоснабжение Белоярский район, с.п.Верхнеказымский</t>
  </si>
  <si>
    <t>отсутствует</t>
  </si>
  <si>
    <t>31.12.2024</t>
  </si>
  <si>
    <t>О</t>
  </si>
  <si>
    <t>01.01.2025</t>
  </si>
  <si>
    <t>31.12.2025</t>
  </si>
  <si>
    <t>01.01.2026</t>
  </si>
  <si>
    <t>с учетом НДС</t>
  </si>
  <si>
    <t>30.06.2024</t>
  </si>
  <si>
    <t>01.07.2024</t>
  </si>
  <si>
    <t>30.06.2025</t>
  </si>
  <si>
    <t>01.07.2025</t>
  </si>
  <si>
    <t>30.06.2026</t>
  </si>
  <si>
    <t>01.07.2026</t>
  </si>
  <si>
    <t>без учета НДС</t>
  </si>
  <si>
    <t>положение о закупках</t>
  </si>
  <si>
    <t>единая информационная система ЕИС, сайт</t>
  </si>
  <si>
    <t>https://lk.zakupki.gov.ru/223/clause/private/order-clause/info/common-info.html?clauseInfoId=830815&amp;versioned=true&amp;clauseId=249169</t>
  </si>
  <si>
    <t>https://lk.zakupki.gov.ru/223/clause/private/order-clause/search.html</t>
  </si>
  <si>
    <t>https://lk.zakupki.gov.ru/223/plan/private/plan/info/positions.html?planId=866968&amp;planInfoId=6953788&amp;versioned=&amp;activeTab=4</t>
  </si>
  <si>
    <t>https://portal.eias.ru/Portal/DownloadPage.aspx?type=12&amp;guid=3cefbb26-eb5d-4889-b64e-4b1aa527ed3d</t>
  </si>
  <si>
    <t>05.05.2023 15:54:08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</si>
</sst>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6" fillId="50" borderId="0" applyNumberFormat="0" applyBorder="0" applyAlignment="0" applyProtection="0"/>
    <xf numFmtId="0" fontId="106" fillId="48" borderId="0" applyNumberFormat="0" applyBorder="0" applyAlignment="0" applyProtection="0"/>
    <xf numFmtId="0" fontId="106" fillId="46" borderId="0" applyNumberFormat="0" applyBorder="0" applyAlignment="0" applyProtection="0"/>
    <xf numFmtId="0" fontId="106" fillId="3" borderId="0" applyNumberFormat="0" applyBorder="0" applyAlignment="0" applyProtection="0"/>
    <xf numFmtId="0" fontId="106" fillId="50" borderId="0" applyNumberFormat="0" applyBorder="0" applyAlignment="0" applyProtection="0"/>
    <xf numFmtId="0" fontId="106" fillId="5" borderId="0" applyNumberFormat="0" applyBorder="0" applyAlignment="0" applyProtection="0"/>
    <xf numFmtId="0" fontId="107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8" fillId="7" borderId="52" applyNumberFormat="0">
      <alignment horizontal="center" vertical="center"/>
    </xf>
    <xf numFmtId="0" fontId="108" fillId="7" borderId="52" applyNumberFormat="0">
      <alignment horizontal="center" vertical="center"/>
    </xf>
    <xf numFmtId="0" fontId="106" fillId="50" borderId="0" applyNumberFormat="0" applyBorder="0" applyAlignment="0" applyProtection="0"/>
    <xf numFmtId="0" fontId="106" fillId="52" borderId="0" applyNumberFormat="0" applyBorder="0" applyAlignment="0" applyProtection="0"/>
    <xf numFmtId="0" fontId="106" fillId="53" borderId="0" applyNumberFormat="0" applyBorder="0" applyAlignment="0" applyProtection="0"/>
    <xf numFmtId="0" fontId="106" fillId="54" borderId="0" applyNumberFormat="0" applyBorder="0" applyAlignment="0" applyProtection="0"/>
    <xf numFmtId="0" fontId="106" fillId="50" borderId="0" applyNumberFormat="0" applyBorder="0" applyAlignment="0" applyProtection="0"/>
    <xf numFmtId="0" fontId="106" fillId="55" borderId="0" applyNumberFormat="0" applyBorder="0" applyAlignment="0" applyProtection="0"/>
    <xf numFmtId="0" fontId="109" fillId="45" borderId="53" applyNumberFormat="0" applyAlignment="0" applyProtection="0"/>
    <xf numFmtId="0" fontId="110" fillId="45" borderId="1" applyNumberFormat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4" applyNumberFormat="0" applyFill="0" applyAlignment="0" applyProtection="0"/>
    <xf numFmtId="0" fontId="114" fillId="0" borderId="55" applyNumberFormat="0" applyFill="0" applyAlignment="0" applyProtection="0"/>
    <xf numFmtId="0" fontId="115" fillId="0" borderId="56" applyNumberFormat="0" applyFill="0" applyAlignment="0" applyProtection="0"/>
    <xf numFmtId="0" fontId="115" fillId="0" borderId="0" applyNumberFormat="0" applyFill="0" applyBorder="0" applyAlignment="0" applyProtection="0"/>
    <xf numFmtId="0" fontId="46" fillId="0" borderId="57" applyNumberFormat="0" applyFill="0" applyAlignment="0" applyProtection="0"/>
    <xf numFmtId="0" fontId="116" fillId="56" borderId="58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9" fillId="0" borderId="0"/>
    <xf numFmtId="0" fontId="120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3" fillId="0" borderId="59" applyNumberFormat="0" applyFill="0" applyAlignment="0" applyProtection="0"/>
    <xf numFmtId="0" fontId="2" fillId="0" borderId="0"/>
    <xf numFmtId="0" fontId="124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0" applyBorder="0">
      <alignment horizontal="right"/>
    </xf>
    <xf numFmtId="4" fontId="5" fillId="8" borderId="4" applyFont="0" applyBorder="0">
      <alignment horizontal="right"/>
    </xf>
    <xf numFmtId="0" fontId="125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1139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7" fillId="0" borderId="0" xfId="56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12" borderId="61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>
      <alignment horizontal="right" vertical="center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8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1" xfId="102"/>
    <cellStyle name="20% - Акцент2" xfId="78" builtinId="34" hidden="1"/>
    <cellStyle name="20% - Акцент2" xfId="103"/>
    <cellStyle name="20% - Акцент3" xfId="82" builtinId="38" hidden="1"/>
    <cellStyle name="20% - Акцент3" xfId="104"/>
    <cellStyle name="20% - Акцент4" xfId="86" builtinId="42" hidden="1"/>
    <cellStyle name="20% - Акцент4" xfId="105"/>
    <cellStyle name="20% - Акцент5" xfId="90" builtinId="46" hidden="1"/>
    <cellStyle name="20% - Акцент5" xfId="106"/>
    <cellStyle name="20% - Акцент6" xfId="94" builtinId="50" hidden="1"/>
    <cellStyle name="20% - Акцент6" xfId="107"/>
    <cellStyle name="40% - Акцент1" xfId="75" builtinId="31" hidden="1"/>
    <cellStyle name="40% - Акцент1" xfId="108"/>
    <cellStyle name="40% - Акцент2" xfId="79" builtinId="35" hidden="1"/>
    <cellStyle name="40% - Акцент2" xfId="109"/>
    <cellStyle name="40% - Акцент3" xfId="83" builtinId="39" hidden="1"/>
    <cellStyle name="40% - Акцент3" xfId="110"/>
    <cellStyle name="40% - Акцент4" xfId="87" builtinId="43" hidden="1"/>
    <cellStyle name="40% - Акцент4" xfId="111"/>
    <cellStyle name="40% - Акцент5" xfId="91" builtinId="47" hidden="1"/>
    <cellStyle name="40% - Акцент5" xfId="112"/>
    <cellStyle name="40% - Акцент6" xfId="95" builtinId="51" hidden="1"/>
    <cellStyle name="40% - Акцент6" xfId="113"/>
    <cellStyle name="60% - Акцент1" xfId="76" builtinId="32" hidden="1"/>
    <cellStyle name="60% - Акцент1" xfId="114"/>
    <cellStyle name="60% - Акцент2" xfId="80" builtinId="36" hidden="1"/>
    <cellStyle name="60% - Акцент2" xfId="115"/>
    <cellStyle name="60% - Акцент3" xfId="84" builtinId="40" hidden="1"/>
    <cellStyle name="60% - Акцент3" xfId="116"/>
    <cellStyle name="60% - Акцент4" xfId="88" builtinId="44" hidden="1"/>
    <cellStyle name="60% - Акцент4" xfId="117"/>
    <cellStyle name="60% - Акцент5" xfId="92" builtinId="48" hidden="1"/>
    <cellStyle name="60% - Акцент5" xfId="118"/>
    <cellStyle name="60% - Акцент6" xfId="96" builtinId="52" hidden="1"/>
    <cellStyle name="60% - Акцент6" xfId="119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38100</xdr:colOff>
      <xdr:row>27</xdr:row>
      <xdr:rowOff>0</xdr:rowOff>
    </xdr:from>
    <xdr:to>
      <xdr:col>98</xdr:col>
      <xdr:colOff>228600</xdr:colOff>
      <xdr:row>27</xdr:row>
      <xdr:rowOff>190500</xdr:rowOff>
    </xdr:to>
    <xdr:grpSp>
      <xdr:nvGrpSpPr>
        <xdr:cNvPr id="7205334" name="shCalendar"/>
        <xdr:cNvGrpSpPr>
          <a:grpSpLocks/>
        </xdr:cNvGrpSpPr>
      </xdr:nvGrpSpPr>
      <xdr:grpSpPr bwMode="auto">
        <a:xfrm>
          <a:off x="46015275" y="46672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98</xdr:col>
      <xdr:colOff>0</xdr:colOff>
      <xdr:row>3</xdr:row>
      <xdr:rowOff>9525</xdr:rowOff>
    </xdr:from>
    <xdr:to>
      <xdr:col>98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459771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32</xdr:row>
      <xdr:rowOff>0</xdr:rowOff>
    </xdr:from>
    <xdr:to>
      <xdr:col>100</xdr:col>
      <xdr:colOff>228600</xdr:colOff>
      <xdr:row>32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54044850" y="5876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39</xdr:col>
      <xdr:colOff>38100</xdr:colOff>
      <xdr:row>3</xdr:row>
      <xdr:rowOff>9525</xdr:rowOff>
    </xdr:from>
    <xdr:to>
      <xdr:col>39</xdr:col>
      <xdr:colOff>228600</xdr:colOff>
      <xdr:row>4</xdr:row>
      <xdr:rowOff>161925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53</xdr:col>
      <xdr:colOff>38100</xdr:colOff>
      <xdr:row>3</xdr:row>
      <xdr:rowOff>9525</xdr:rowOff>
    </xdr:from>
    <xdr:to>
      <xdr:col>53</xdr:col>
      <xdr:colOff>228600</xdr:colOff>
      <xdr:row>4</xdr:row>
      <xdr:rowOff>161925</xdr:rowOff>
    </xdr:to>
    <xdr:grpSp>
      <xdr:nvGrpSpPr>
        <xdr:cNvPr id="25" name="shCalendar" hidden="1"/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67</xdr:col>
      <xdr:colOff>38100</xdr:colOff>
      <xdr:row>3</xdr:row>
      <xdr:rowOff>9525</xdr:rowOff>
    </xdr:from>
    <xdr:to>
      <xdr:col>67</xdr:col>
      <xdr:colOff>228600</xdr:colOff>
      <xdr:row>4</xdr:row>
      <xdr:rowOff>161925</xdr:rowOff>
    </xdr:to>
    <xdr:grpSp>
      <xdr:nvGrpSpPr>
        <xdr:cNvPr id="28" name="shCalendar" hidden="1"/>
        <xdr:cNvGrpSpPr>
          <a:grpSpLocks/>
        </xdr:cNvGrpSpPr>
      </xdr:nvGrpSpPr>
      <xdr:grpSpPr bwMode="auto">
        <a:xfrm>
          <a:off x="31137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81</xdr:col>
      <xdr:colOff>38100</xdr:colOff>
      <xdr:row>3</xdr:row>
      <xdr:rowOff>9525</xdr:rowOff>
    </xdr:from>
    <xdr:to>
      <xdr:col>81</xdr:col>
      <xdr:colOff>228600</xdr:colOff>
      <xdr:row>4</xdr:row>
      <xdr:rowOff>161925</xdr:rowOff>
    </xdr:to>
    <xdr:grpSp>
      <xdr:nvGrpSpPr>
        <xdr:cNvPr id="31" name="shCalendar" hidden="1"/>
        <xdr:cNvGrpSpPr>
          <a:grpSpLocks/>
        </xdr:cNvGrpSpPr>
      </xdr:nvGrpSpPr>
      <xdr:grpSpPr bwMode="auto">
        <a:xfrm>
          <a:off x="380619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95</xdr:col>
      <xdr:colOff>38100</xdr:colOff>
      <xdr:row>3</xdr:row>
      <xdr:rowOff>9525</xdr:rowOff>
    </xdr:from>
    <xdr:to>
      <xdr:col>95</xdr:col>
      <xdr:colOff>228600</xdr:colOff>
      <xdr:row>4</xdr:row>
      <xdr:rowOff>161925</xdr:rowOff>
    </xdr:to>
    <xdr:grpSp>
      <xdr:nvGrpSpPr>
        <xdr:cNvPr id="34" name="shCalendar" hidden="1"/>
        <xdr:cNvGrpSpPr>
          <a:grpSpLocks/>
        </xdr:cNvGrpSpPr>
      </xdr:nvGrpSpPr>
      <xdr:grpSpPr bwMode="auto">
        <a:xfrm>
          <a:off x="449865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27</xdr:row>
      <xdr:rowOff>0</xdr:rowOff>
    </xdr:from>
    <xdr:to>
      <xdr:col>100</xdr:col>
      <xdr:colOff>228600</xdr:colOff>
      <xdr:row>27</xdr:row>
      <xdr:rowOff>0</xdr:rowOff>
    </xdr:to>
    <xdr:grpSp>
      <xdr:nvGrpSpPr>
        <xdr:cNvPr id="37" name="shCalendar" hidden="1"/>
        <xdr:cNvGrpSpPr>
          <a:grpSpLocks/>
        </xdr:cNvGrpSpPr>
      </xdr:nvGrpSpPr>
      <xdr:grpSpPr bwMode="auto">
        <a:xfrm>
          <a:off x="54044850" y="46672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38100</xdr:colOff>
      <xdr:row>95</xdr:row>
      <xdr:rowOff>0</xdr:rowOff>
    </xdr:from>
    <xdr:to>
      <xdr:col>98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84931827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100</xdr:col>
      <xdr:colOff>38100</xdr:colOff>
      <xdr:row>96</xdr:row>
      <xdr:rowOff>0</xdr:rowOff>
    </xdr:from>
    <xdr:to>
      <xdr:col>100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86144100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40</xdr:row>
      <xdr:rowOff>0</xdr:rowOff>
    </xdr:from>
    <xdr:to>
      <xdr:col>9</xdr:col>
      <xdr:colOff>228600</xdr:colOff>
      <xdr:row>40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8010525" y="11734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822" customWidth="1"/>
    <col min="7" max="7" width="37.7109375" style="822" customWidth="1"/>
    <col min="8" max="8" width="66.85546875" style="822" customWidth="1"/>
    <col min="9" max="9" width="115.7109375" style="822" customWidth="1"/>
    <col min="10" max="11" width="10.5703125" style="765"/>
    <col min="12" max="12" width="11.140625" style="765" customWidth="1"/>
    <col min="13" max="20" width="10.5703125" style="765"/>
    <col min="21" max="16384" width="10.5703125" style="822"/>
  </cols>
  <sheetData>
    <row r="1" spans="1:20" ht="3" customHeight="1">
      <c r="A1" s="768" t="s">
        <v>195</v>
      </c>
    </row>
    <row r="2" spans="1:20" ht="22.5">
      <c r="F2" s="984" t="s">
        <v>460</v>
      </c>
      <c r="G2" s="985"/>
      <c r="H2" s="986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7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883" t="s">
        <v>82</v>
      </c>
      <c r="G5" s="792" t="s">
        <v>433</v>
      </c>
      <c r="H5" s="891" t="s">
        <v>424</v>
      </c>
      <c r="I5" s="98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888">
        <v>1</v>
      </c>
      <c r="G7" s="798" t="s">
        <v>461</v>
      </c>
      <c r="H7" s="887" t="str">
        <f>IF(dateCh="","",dateCh)</f>
        <v>03.05.2023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8">
        <v>1</v>
      </c>
      <c r="B8" s="767"/>
      <c r="C8" s="767"/>
      <c r="D8" s="767"/>
      <c r="F8" s="888" t="str">
        <f>"2." &amp;mergeValue(A8)</f>
        <v>2.1</v>
      </c>
      <c r="G8" s="798" t="s">
        <v>463</v>
      </c>
      <c r="H8" s="887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8"/>
      <c r="B9" s="767"/>
      <c r="C9" s="767"/>
      <c r="D9" s="767"/>
      <c r="F9" s="888" t="str">
        <f>"3." &amp;mergeValue(A9)</f>
        <v>3.1</v>
      </c>
      <c r="G9" s="798" t="s">
        <v>464</v>
      </c>
      <c r="H9" s="887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8"/>
      <c r="B10" s="767"/>
      <c r="C10" s="767"/>
      <c r="D10" s="767"/>
      <c r="F10" s="888" t="str">
        <f>"4."&amp;mergeValue(A10)</f>
        <v>4.1</v>
      </c>
      <c r="G10" s="798" t="s">
        <v>465</v>
      </c>
      <c r="H10" s="891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8"/>
      <c r="B11" s="988">
        <v>1</v>
      </c>
      <c r="C11" s="884"/>
      <c r="D11" s="884"/>
      <c r="F11" s="888" t="str">
        <f>"4."&amp;mergeValue(A11) &amp;"."&amp;mergeValue(B11)</f>
        <v>4.1.1</v>
      </c>
      <c r="G11" s="785" t="s">
        <v>553</v>
      </c>
      <c r="H11" s="887" t="str">
        <f>IF(region_name="","",region_name)</f>
        <v>Ханты-Мансийский автономный округ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8"/>
      <c r="B12" s="988"/>
      <c r="C12" s="988">
        <v>1</v>
      </c>
      <c r="D12" s="884"/>
      <c r="F12" s="888" t="str">
        <f>"4."&amp;mergeValue(A12) &amp;"."&amp;mergeValue(B12)&amp;"."&amp;mergeValue(C12)</f>
        <v>4.1.1.1</v>
      </c>
      <c r="G12" s="793" t="s">
        <v>466</v>
      </c>
      <c r="H12" s="887" t="str">
        <f>IF(Территории!H13="","","" &amp; Территории!H13 &amp; "")</f>
        <v>Белоярский муниципальный район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8"/>
      <c r="B13" s="988"/>
      <c r="C13" s="988"/>
      <c r="D13" s="884">
        <v>1</v>
      </c>
      <c r="F13" s="888" t="str">
        <f>"4."&amp;mergeValue(A13) &amp;"."&amp;mergeValue(B13)&amp;"."&amp;mergeValue(C13)&amp;"."&amp;mergeValue(D13)</f>
        <v>4.1.1.1.1</v>
      </c>
      <c r="G13" s="801" t="s">
        <v>467</v>
      </c>
      <c r="H13" s="887" t="str">
        <f>IF(Территории!R14="","","" &amp; Территории!R14 &amp; "")</f>
        <v>Верхнеказымский (71811406)</v>
      </c>
      <c r="I13" s="885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3" t="s">
        <v>554</v>
      </c>
      <c r="H15" s="983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44"/>
  <sheetViews>
    <sheetView showGridLines="0" topLeftCell="C16" zoomScaleNormal="100" workbookViewId="0">
      <selection activeCell="K22" sqref="K22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6"/>
    <col min="16" max="16384" width="10.5703125" style="742"/>
  </cols>
  <sheetData>
    <row r="1" spans="1:32" hidden="1">
      <c r="S1" s="795"/>
      <c r="AF1" s="796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9" t="s">
        <v>614</v>
      </c>
      <c r="E5" s="989"/>
      <c r="F5" s="989"/>
      <c r="G5" s="989"/>
      <c r="H5" s="989"/>
      <c r="I5" s="989"/>
      <c r="J5" s="989"/>
      <c r="K5" s="989"/>
      <c r="L5" s="791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1"/>
    </row>
    <row r="7" spans="1:32" ht="18.75">
      <c r="C7" s="750"/>
      <c r="D7" s="743"/>
      <c r="E7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995" t="str">
        <f>IF(datePr_ch="",IF(datePr="","",datePr),datePr_ch)</f>
        <v>28.04.2023</v>
      </c>
      <c r="G7" s="995"/>
      <c r="H7" s="995"/>
      <c r="I7" s="995"/>
      <c r="J7" s="995"/>
      <c r="K7" s="995"/>
      <c r="L7" s="874"/>
      <c r="M7" s="764"/>
    </row>
    <row r="8" spans="1:32" ht="18.75">
      <c r="C8" s="750"/>
      <c r="D8" s="743"/>
      <c r="E8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995" t="str">
        <f>IF(numberPr_ch="",IF(numberPr="","",numberPr),numberPr_ch)</f>
        <v>01-02/447</v>
      </c>
      <c r="G8" s="995"/>
      <c r="H8" s="995"/>
      <c r="I8" s="995"/>
      <c r="J8" s="995"/>
      <c r="K8" s="995"/>
      <c r="L8" s="874"/>
      <c r="M8" s="764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1"/>
    </row>
    <row r="10" spans="1:32" ht="21" customHeight="1">
      <c r="C10" s="750"/>
      <c r="D10" s="990" t="s">
        <v>430</v>
      </c>
      <c r="E10" s="990"/>
      <c r="F10" s="990"/>
      <c r="G10" s="990"/>
      <c r="H10" s="990"/>
      <c r="I10" s="990"/>
      <c r="J10" s="990"/>
      <c r="K10" s="990"/>
      <c r="L10" s="991" t="s">
        <v>431</v>
      </c>
    </row>
    <row r="11" spans="1:32" ht="21" customHeight="1">
      <c r="C11" s="750"/>
      <c r="D11" s="996" t="s">
        <v>82</v>
      </c>
      <c r="E11" s="998" t="s">
        <v>279</v>
      </c>
      <c r="F11" s="998" t="s">
        <v>21</v>
      </c>
      <c r="G11" s="1000" t="s">
        <v>591</v>
      </c>
      <c r="H11" s="1001"/>
      <c r="I11" s="1002"/>
      <c r="J11" s="998" t="s">
        <v>424</v>
      </c>
      <c r="K11" s="998" t="s">
        <v>432</v>
      </c>
      <c r="L11" s="991"/>
    </row>
    <row r="12" spans="1:32" ht="21" customHeight="1">
      <c r="C12" s="750"/>
      <c r="D12" s="997"/>
      <c r="E12" s="999"/>
      <c r="F12" s="999"/>
      <c r="G12" s="1004" t="s">
        <v>592</v>
      </c>
      <c r="H12" s="1005"/>
      <c r="I12" s="755" t="s">
        <v>593</v>
      </c>
      <c r="J12" s="999"/>
      <c r="K12" s="999"/>
      <c r="L12" s="991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6" t="s">
        <v>51</v>
      </c>
      <c r="H13" s="1006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0"/>
      <c r="C14" s="750"/>
      <c r="D14" s="807">
        <v>1</v>
      </c>
      <c r="E14" s="1003" t="s">
        <v>594</v>
      </c>
      <c r="F14" s="1007"/>
      <c r="G14" s="1007"/>
      <c r="H14" s="1007"/>
      <c r="I14" s="1007"/>
      <c r="J14" s="1007"/>
      <c r="K14" s="1007"/>
      <c r="L14" s="758"/>
      <c r="M14" s="809"/>
    </row>
    <row r="15" spans="1:32" ht="56.25">
      <c r="A15" s="770"/>
      <c r="C15" s="750"/>
      <c r="D15" s="807" t="s">
        <v>277</v>
      </c>
      <c r="E15" s="773" t="s">
        <v>434</v>
      </c>
      <c r="F15" s="773" t="s">
        <v>434</v>
      </c>
      <c r="G15" s="1008" t="s">
        <v>434</v>
      </c>
      <c r="H15" s="1009"/>
      <c r="I15" s="773" t="s">
        <v>434</v>
      </c>
      <c r="J15" s="853" t="s">
        <v>1202</v>
      </c>
      <c r="K15" s="862"/>
      <c r="L15" s="763" t="s">
        <v>595</v>
      </c>
      <c r="M15" s="809"/>
    </row>
    <row r="16" spans="1:32" ht="18.75">
      <c r="A16" s="770"/>
      <c r="B16" s="760">
        <v>3</v>
      </c>
      <c r="C16" s="750"/>
      <c r="D16" s="810">
        <v>2</v>
      </c>
      <c r="E16" s="1010" t="s">
        <v>596</v>
      </c>
      <c r="F16" s="1011"/>
      <c r="G16" s="1011"/>
      <c r="H16" s="1012"/>
      <c r="I16" s="1012"/>
      <c r="J16" s="1012" t="s">
        <v>434</v>
      </c>
      <c r="K16" s="1012"/>
      <c r="L16" s="805"/>
      <c r="M16" s="809"/>
    </row>
    <row r="17" spans="1:15" ht="39.950000000000003" customHeight="1">
      <c r="A17" s="770"/>
      <c r="C17" s="1013"/>
      <c r="D17" s="1014" t="s">
        <v>597</v>
      </c>
      <c r="E17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район, с.п.Верхнеказымский</v>
      </c>
      <c r="G17" s="773"/>
      <c r="H17" s="861" t="s">
        <v>934</v>
      </c>
      <c r="I17" s="854" t="s">
        <v>1203</v>
      </c>
      <c r="J17" s="853" t="s">
        <v>232</v>
      </c>
      <c r="K17" s="773" t="s">
        <v>434</v>
      </c>
      <c r="L17" s="992" t="s">
        <v>615</v>
      </c>
      <c r="M17" s="809"/>
    </row>
    <row r="18" spans="1:15" s="820" customFormat="1" ht="39.950000000000003" customHeight="1">
      <c r="A18" s="830"/>
      <c r="B18" s="827"/>
      <c r="C18" s="1013"/>
      <c r="D18" s="1014"/>
      <c r="E18" s="1015"/>
      <c r="F18" s="1016"/>
      <c r="G18" s="902" t="s">
        <v>1204</v>
      </c>
      <c r="H18" s="861" t="s">
        <v>1205</v>
      </c>
      <c r="I18" s="854" t="s">
        <v>1206</v>
      </c>
      <c r="J18" s="853" t="s">
        <v>232</v>
      </c>
      <c r="K18" s="833" t="s">
        <v>434</v>
      </c>
      <c r="L18" s="993"/>
      <c r="M18" s="838"/>
      <c r="N18" s="829"/>
      <c r="O18" s="829"/>
    </row>
    <row r="19" spans="1:15" s="820" customFormat="1" ht="18.95" customHeight="1">
      <c r="A19" s="830"/>
      <c r="B19" s="827"/>
      <c r="C19" s="1013"/>
      <c r="D19" s="1014"/>
      <c r="E19" s="1015"/>
      <c r="F19" s="1016"/>
      <c r="G19" s="902" t="s">
        <v>1204</v>
      </c>
      <c r="H19" s="861" t="s">
        <v>1207</v>
      </c>
      <c r="I19" s="854" t="s">
        <v>935</v>
      </c>
      <c r="J19" s="853" t="s">
        <v>232</v>
      </c>
      <c r="K19" s="833" t="s">
        <v>434</v>
      </c>
      <c r="L19" s="993"/>
      <c r="M19" s="838"/>
      <c r="N19" s="829"/>
      <c r="O19" s="829"/>
    </row>
    <row r="20" spans="1:15" ht="15" customHeight="1">
      <c r="A20" s="770"/>
      <c r="C20" s="1013"/>
      <c r="D20" s="1014"/>
      <c r="E20" s="1015"/>
      <c r="F20" s="1016"/>
      <c r="G20" s="811"/>
      <c r="H20" s="806" t="s">
        <v>258</v>
      </c>
      <c r="I20" s="777"/>
      <c r="J20" s="777"/>
      <c r="K20" s="775"/>
      <c r="L20" s="994"/>
      <c r="M20" s="809"/>
    </row>
    <row r="21" spans="1:15" ht="18.75">
      <c r="A21" s="770"/>
      <c r="B21" s="760">
        <v>3</v>
      </c>
      <c r="C21" s="750"/>
      <c r="D21" s="761" t="s">
        <v>50</v>
      </c>
      <c r="E21" s="1003" t="s">
        <v>599</v>
      </c>
      <c r="F21" s="1003"/>
      <c r="G21" s="1003"/>
      <c r="H21" s="1003"/>
      <c r="I21" s="1003"/>
      <c r="J21" s="1003"/>
      <c r="K21" s="1003"/>
      <c r="L21" s="797"/>
      <c r="M21" s="809"/>
    </row>
    <row r="22" spans="1:15" ht="33.75">
      <c r="A22" s="770"/>
      <c r="C22" s="750"/>
      <c r="D22" s="807" t="s">
        <v>425</v>
      </c>
      <c r="E22" s="773" t="s">
        <v>434</v>
      </c>
      <c r="F22" s="773" t="s">
        <v>434</v>
      </c>
      <c r="G22" s="1008" t="s">
        <v>434</v>
      </c>
      <c r="H22" s="1009"/>
      <c r="I22" s="773" t="s">
        <v>434</v>
      </c>
      <c r="J22" s="773" t="s">
        <v>434</v>
      </c>
      <c r="K22" s="912" t="s">
        <v>1221</v>
      </c>
      <c r="L22" s="763" t="s">
        <v>600</v>
      </c>
      <c r="M22" s="809"/>
    </row>
    <row r="23" spans="1:15" ht="18.75">
      <c r="A23" s="770"/>
      <c r="B23" s="760">
        <v>3</v>
      </c>
      <c r="C23" s="750"/>
      <c r="D23" s="761" t="s">
        <v>51</v>
      </c>
      <c r="E23" s="1003" t="s">
        <v>601</v>
      </c>
      <c r="F23" s="1003"/>
      <c r="G23" s="1003"/>
      <c r="H23" s="1003"/>
      <c r="I23" s="1003"/>
      <c r="J23" s="1003"/>
      <c r="K23" s="1003"/>
      <c r="L23" s="797"/>
      <c r="M23" s="809"/>
    </row>
    <row r="24" spans="1:15" ht="27.95" customHeight="1">
      <c r="A24" s="770"/>
      <c r="C24" s="1013"/>
      <c r="D24" s="1014" t="s">
        <v>426</v>
      </c>
      <c r="E24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4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район, с.п.Верхнеказымский</v>
      </c>
      <c r="G24" s="773"/>
      <c r="H24" s="854" t="s">
        <v>934</v>
      </c>
      <c r="I24" s="854" t="s">
        <v>1203</v>
      </c>
      <c r="J24" s="876">
        <v>0</v>
      </c>
      <c r="K24" s="773" t="s">
        <v>434</v>
      </c>
      <c r="L24" s="992" t="s">
        <v>616</v>
      </c>
      <c r="M24" s="809"/>
    </row>
    <row r="25" spans="1:15" s="820" customFormat="1" ht="27.95" customHeight="1">
      <c r="A25" s="830"/>
      <c r="B25" s="827"/>
      <c r="C25" s="1013"/>
      <c r="D25" s="1014"/>
      <c r="E25" s="1015"/>
      <c r="F25" s="1016"/>
      <c r="G25" s="902" t="s">
        <v>1204</v>
      </c>
      <c r="H25" s="861" t="s">
        <v>1205</v>
      </c>
      <c r="I25" s="854" t="s">
        <v>1206</v>
      </c>
      <c r="J25" s="876">
        <v>0</v>
      </c>
      <c r="K25" s="833" t="s">
        <v>434</v>
      </c>
      <c r="L25" s="993"/>
      <c r="M25" s="838"/>
      <c r="N25" s="829"/>
      <c r="O25" s="829"/>
    </row>
    <row r="26" spans="1:15" s="820" customFormat="1" ht="18.95" customHeight="1">
      <c r="A26" s="830"/>
      <c r="B26" s="827"/>
      <c r="C26" s="1013"/>
      <c r="D26" s="1014"/>
      <c r="E26" s="1015"/>
      <c r="F26" s="1016"/>
      <c r="G26" s="902" t="s">
        <v>1204</v>
      </c>
      <c r="H26" s="861" t="s">
        <v>1207</v>
      </c>
      <c r="I26" s="854" t="s">
        <v>935</v>
      </c>
      <c r="J26" s="876">
        <v>0</v>
      </c>
      <c r="K26" s="833" t="s">
        <v>434</v>
      </c>
      <c r="L26" s="993"/>
      <c r="M26" s="838"/>
      <c r="N26" s="829"/>
      <c r="O26" s="829"/>
    </row>
    <row r="27" spans="1:15" ht="15" customHeight="1">
      <c r="A27" s="770"/>
      <c r="C27" s="1013"/>
      <c r="D27" s="1014"/>
      <c r="E27" s="1015"/>
      <c r="F27" s="1016"/>
      <c r="G27" s="811"/>
      <c r="H27" s="806" t="s">
        <v>258</v>
      </c>
      <c r="I27" s="774"/>
      <c r="J27" s="774"/>
      <c r="K27" s="775"/>
      <c r="L27" s="994"/>
      <c r="M27" s="809"/>
    </row>
    <row r="28" spans="1:15" ht="18.75">
      <c r="A28" s="770"/>
      <c r="C28" s="750"/>
      <c r="D28" s="761" t="s">
        <v>63</v>
      </c>
      <c r="E28" s="1003" t="s">
        <v>602</v>
      </c>
      <c r="F28" s="1003"/>
      <c r="G28" s="1003"/>
      <c r="H28" s="1003"/>
      <c r="I28" s="1003"/>
      <c r="J28" s="1003"/>
      <c r="K28" s="1003"/>
      <c r="L28" s="797"/>
      <c r="M28" s="809"/>
    </row>
    <row r="29" spans="1:15" ht="33.950000000000003" customHeight="1">
      <c r="A29" s="770"/>
      <c r="C29" s="1013"/>
      <c r="D29" s="1017" t="s">
        <v>427</v>
      </c>
      <c r="E29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9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район, с.п.Верхнеказымский</v>
      </c>
      <c r="G29" s="773"/>
      <c r="H29" s="861" t="s">
        <v>934</v>
      </c>
      <c r="I29" s="854" t="s">
        <v>1203</v>
      </c>
      <c r="J29" s="876">
        <v>1.7</v>
      </c>
      <c r="K29" s="773" t="s">
        <v>434</v>
      </c>
      <c r="L29" s="992" t="s">
        <v>617</v>
      </c>
      <c r="M29" s="809"/>
    </row>
    <row r="30" spans="1:15" s="820" customFormat="1" ht="33.950000000000003" customHeight="1">
      <c r="A30" s="830"/>
      <c r="B30" s="827"/>
      <c r="C30" s="1013"/>
      <c r="D30" s="1018"/>
      <c r="E30" s="1015"/>
      <c r="F30" s="1016"/>
      <c r="G30" s="902" t="s">
        <v>1204</v>
      </c>
      <c r="H30" s="861" t="s">
        <v>1205</v>
      </c>
      <c r="I30" s="854" t="s">
        <v>1206</v>
      </c>
      <c r="J30" s="876">
        <v>1.7</v>
      </c>
      <c r="K30" s="833" t="s">
        <v>434</v>
      </c>
      <c r="L30" s="993"/>
      <c r="M30" s="838"/>
      <c r="N30" s="829"/>
      <c r="O30" s="829"/>
    </row>
    <row r="31" spans="1:15" s="820" customFormat="1" ht="18.95" customHeight="1">
      <c r="A31" s="830"/>
      <c r="B31" s="827"/>
      <c r="C31" s="1013"/>
      <c r="D31" s="1018"/>
      <c r="E31" s="1015"/>
      <c r="F31" s="1016"/>
      <c r="G31" s="902" t="s">
        <v>1204</v>
      </c>
      <c r="H31" s="861" t="s">
        <v>1207</v>
      </c>
      <c r="I31" s="854" t="s">
        <v>935</v>
      </c>
      <c r="J31" s="876">
        <v>1.7</v>
      </c>
      <c r="K31" s="833" t="s">
        <v>434</v>
      </c>
      <c r="L31" s="993"/>
      <c r="M31" s="838"/>
      <c r="N31" s="829"/>
      <c r="O31" s="829"/>
    </row>
    <row r="32" spans="1:15" ht="15" customHeight="1">
      <c r="A32" s="770"/>
      <c r="C32" s="1013"/>
      <c r="D32" s="1019"/>
      <c r="E32" s="1015"/>
      <c r="F32" s="1016"/>
      <c r="G32" s="811"/>
      <c r="H32" s="806" t="s">
        <v>258</v>
      </c>
      <c r="I32" s="774"/>
      <c r="J32" s="774"/>
      <c r="K32" s="775"/>
      <c r="L32" s="994"/>
      <c r="M32" s="809"/>
    </row>
    <row r="33" spans="1:15" ht="26.1" customHeight="1">
      <c r="A33" s="770"/>
      <c r="C33" s="750"/>
      <c r="D33" s="761" t="s">
        <v>64</v>
      </c>
      <c r="E33" s="1003" t="s">
        <v>618</v>
      </c>
      <c r="F33" s="1003"/>
      <c r="G33" s="1003"/>
      <c r="H33" s="1003"/>
      <c r="I33" s="1003"/>
      <c r="J33" s="1003"/>
      <c r="K33" s="1003"/>
      <c r="L33" s="797"/>
      <c r="M33" s="809"/>
    </row>
    <row r="34" spans="1:15" ht="50.1" customHeight="1">
      <c r="A34" s="770"/>
      <c r="C34" s="1013"/>
      <c r="D34" s="1017" t="s">
        <v>428</v>
      </c>
      <c r="E34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4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район, с.п.Верхнеказымский</v>
      </c>
      <c r="G34" s="773"/>
      <c r="H34" s="861" t="s">
        <v>934</v>
      </c>
      <c r="I34" s="854" t="s">
        <v>1203</v>
      </c>
      <c r="J34" s="876">
        <v>0</v>
      </c>
      <c r="K34" s="773" t="s">
        <v>434</v>
      </c>
      <c r="L34" s="992" t="s">
        <v>619</v>
      </c>
      <c r="M34" s="809"/>
      <c r="O34" s="766" t="s">
        <v>539</v>
      </c>
    </row>
    <row r="35" spans="1:15" s="820" customFormat="1" ht="50.1" customHeight="1">
      <c r="A35" s="830"/>
      <c r="B35" s="827"/>
      <c r="C35" s="1013"/>
      <c r="D35" s="1018"/>
      <c r="E35" s="1015"/>
      <c r="F35" s="1016"/>
      <c r="G35" s="902" t="s">
        <v>1204</v>
      </c>
      <c r="H35" s="861" t="s">
        <v>1205</v>
      </c>
      <c r="I35" s="854" t="s">
        <v>1206</v>
      </c>
      <c r="J35" s="876">
        <v>0</v>
      </c>
      <c r="K35" s="833" t="s">
        <v>434</v>
      </c>
      <c r="L35" s="993"/>
      <c r="M35" s="838"/>
      <c r="N35" s="829"/>
      <c r="O35" s="829"/>
    </row>
    <row r="36" spans="1:15" s="820" customFormat="1" ht="18.95" customHeight="1">
      <c r="A36" s="830"/>
      <c r="B36" s="827"/>
      <c r="C36" s="1013"/>
      <c r="D36" s="1018"/>
      <c r="E36" s="1015"/>
      <c r="F36" s="1016"/>
      <c r="G36" s="902" t="s">
        <v>1204</v>
      </c>
      <c r="H36" s="861" t="s">
        <v>1207</v>
      </c>
      <c r="I36" s="854" t="s">
        <v>935</v>
      </c>
      <c r="J36" s="876">
        <v>0</v>
      </c>
      <c r="K36" s="833" t="s">
        <v>434</v>
      </c>
      <c r="L36" s="993"/>
      <c r="M36" s="838"/>
      <c r="N36" s="829"/>
      <c r="O36" s="829"/>
    </row>
    <row r="37" spans="1:15" ht="15" customHeight="1">
      <c r="A37" s="770"/>
      <c r="C37" s="1013"/>
      <c r="D37" s="1019"/>
      <c r="E37" s="1015"/>
      <c r="F37" s="1016"/>
      <c r="G37" s="811"/>
      <c r="H37" s="806" t="s">
        <v>258</v>
      </c>
      <c r="I37" s="774"/>
      <c r="J37" s="774"/>
      <c r="K37" s="775"/>
      <c r="L37" s="994"/>
      <c r="M37" s="809"/>
    </row>
    <row r="38" spans="1:15" ht="25.5" customHeight="1">
      <c r="A38" s="770"/>
      <c r="B38" s="760">
        <v>3</v>
      </c>
      <c r="C38" s="750"/>
      <c r="D38" s="761" t="s">
        <v>169</v>
      </c>
      <c r="E38" s="1003" t="s">
        <v>620</v>
      </c>
      <c r="F38" s="1003"/>
      <c r="G38" s="1003"/>
      <c r="H38" s="1003"/>
      <c r="I38" s="1003"/>
      <c r="J38" s="1003"/>
      <c r="K38" s="1003"/>
      <c r="L38" s="797"/>
      <c r="M38" s="809"/>
    </row>
    <row r="39" spans="1:15" ht="50.1" customHeight="1">
      <c r="A39" s="770"/>
      <c r="C39" s="1013"/>
      <c r="D39" s="1017" t="s">
        <v>603</v>
      </c>
      <c r="E39" s="1015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9" s="1016" t="str">
        <f>IF('Перечень тарифов'!J21="","наименование отсутствует","" &amp; 'Перечень тарифов'!J21 &amp; "")</f>
        <v>Тариф на горячее водоснабжение Белоярский район, с.п.Верхнеказымский</v>
      </c>
      <c r="G39" s="773"/>
      <c r="H39" s="861" t="s">
        <v>934</v>
      </c>
      <c r="I39" s="854" t="s">
        <v>1203</v>
      </c>
      <c r="J39" s="876">
        <v>0</v>
      </c>
      <c r="K39" s="773" t="s">
        <v>434</v>
      </c>
      <c r="L39" s="992" t="s">
        <v>621</v>
      </c>
      <c r="M39" s="809"/>
    </row>
    <row r="40" spans="1:15" s="820" customFormat="1" ht="50.1" customHeight="1">
      <c r="A40" s="830"/>
      <c r="B40" s="827"/>
      <c r="C40" s="1013"/>
      <c r="D40" s="1018"/>
      <c r="E40" s="1015"/>
      <c r="F40" s="1016"/>
      <c r="G40" s="902" t="s">
        <v>1204</v>
      </c>
      <c r="H40" s="861" t="s">
        <v>1205</v>
      </c>
      <c r="I40" s="854" t="s">
        <v>1206</v>
      </c>
      <c r="J40" s="876">
        <v>0</v>
      </c>
      <c r="K40" s="833" t="s">
        <v>434</v>
      </c>
      <c r="L40" s="993"/>
      <c r="M40" s="838"/>
      <c r="N40" s="829"/>
      <c r="O40" s="829"/>
    </row>
    <row r="41" spans="1:15" s="820" customFormat="1" ht="18.95" customHeight="1">
      <c r="A41" s="830"/>
      <c r="B41" s="827"/>
      <c r="C41" s="1013"/>
      <c r="D41" s="1018"/>
      <c r="E41" s="1015"/>
      <c r="F41" s="1016"/>
      <c r="G41" s="902" t="s">
        <v>1204</v>
      </c>
      <c r="H41" s="861" t="s">
        <v>1207</v>
      </c>
      <c r="I41" s="854" t="s">
        <v>935</v>
      </c>
      <c r="J41" s="876">
        <v>0</v>
      </c>
      <c r="K41" s="833" t="s">
        <v>434</v>
      </c>
      <c r="L41" s="993"/>
      <c r="M41" s="838"/>
      <c r="N41" s="829"/>
      <c r="O41" s="829"/>
    </row>
    <row r="42" spans="1:15" ht="15" customHeight="1">
      <c r="A42" s="770"/>
      <c r="C42" s="1013"/>
      <c r="D42" s="1019"/>
      <c r="E42" s="1015"/>
      <c r="F42" s="1016"/>
      <c r="G42" s="811"/>
      <c r="H42" s="806" t="s">
        <v>258</v>
      </c>
      <c r="I42" s="774"/>
      <c r="J42" s="774"/>
      <c r="K42" s="775"/>
      <c r="L42" s="994"/>
      <c r="M42" s="809"/>
    </row>
    <row r="43" spans="1:15" s="759" customFormat="1" ht="3" customHeight="1">
      <c r="A43" s="770"/>
      <c r="D43" s="813"/>
      <c r="E43" s="813"/>
      <c r="F43" s="813"/>
      <c r="G43" s="813"/>
      <c r="H43" s="813"/>
      <c r="I43" s="813"/>
      <c r="J43" s="813"/>
      <c r="K43" s="813"/>
      <c r="L43" s="813"/>
      <c r="N43" s="772"/>
      <c r="O43" s="772"/>
    </row>
    <row r="44" spans="1:15" ht="24.75" customHeight="1">
      <c r="D44" s="776">
        <v>1</v>
      </c>
      <c r="E44" s="983" t="s">
        <v>699</v>
      </c>
      <c r="F44" s="983"/>
      <c r="G44" s="983"/>
      <c r="H44" s="983"/>
      <c r="I44" s="983"/>
      <c r="J44" s="983"/>
      <c r="K44" s="983"/>
      <c r="L44" s="983"/>
    </row>
  </sheetData>
  <sheetProtection password="FA9C" sheet="1" objects="1" scenarios="1" formatColumns="0" formatRows="0"/>
  <mergeCells count="48">
    <mergeCell ref="E44:L44"/>
    <mergeCell ref="E38:K38"/>
    <mergeCell ref="C39:C42"/>
    <mergeCell ref="D39:D42"/>
    <mergeCell ref="E39:E42"/>
    <mergeCell ref="F39:F42"/>
    <mergeCell ref="L39:L42"/>
    <mergeCell ref="L34:L37"/>
    <mergeCell ref="L24:L27"/>
    <mergeCell ref="E28:K28"/>
    <mergeCell ref="C29:C32"/>
    <mergeCell ref="D29:D32"/>
    <mergeCell ref="E29:E32"/>
    <mergeCell ref="F29:F32"/>
    <mergeCell ref="L29:L32"/>
    <mergeCell ref="E33:K33"/>
    <mergeCell ref="C34:C37"/>
    <mergeCell ref="D34:D37"/>
    <mergeCell ref="E34:E37"/>
    <mergeCell ref="F34:F37"/>
    <mergeCell ref="G22:H22"/>
    <mergeCell ref="E23:K23"/>
    <mergeCell ref="C24:C27"/>
    <mergeCell ref="D24:D27"/>
    <mergeCell ref="E24:E27"/>
    <mergeCell ref="F24:F27"/>
    <mergeCell ref="C17:C20"/>
    <mergeCell ref="D17:D20"/>
    <mergeCell ref="E17:E20"/>
    <mergeCell ref="F17:F20"/>
    <mergeCell ref="L17:L20"/>
    <mergeCell ref="E21:K21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4:J26 J29:J31 J34:J36 J39:J4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:J19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9:I31 H34:I36 H17:I19 H24:I26 H39:I4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4 L29 L34 L16:L17 L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2" location="'Форма 1.11.1'!$K$22" tooltip="Кликните по гиперссылке, чтобы перейти по гиперссылке или отредактировать её" display="https://portal.eias.ru/Portal/DownloadPage.aspx?type=12&amp;guid=3cefbb26-eb5d-4889-b64e-4b1aa527ed3d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4" t="s">
        <v>622</v>
      </c>
      <c r="M5" s="985"/>
      <c r="N5" s="985"/>
      <c r="O5" s="985"/>
      <c r="P5" s="985"/>
      <c r="Q5" s="985"/>
      <c r="R5" s="985"/>
      <c r="S5" s="985"/>
      <c r="T5" s="985"/>
      <c r="U5" s="986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19" customFormat="1" ht="6" hidden="1">
      <c r="G7" s="841"/>
      <c r="H7" s="841"/>
      <c r="L7" s="818"/>
      <c r="M7" s="817"/>
      <c r="N7" s="816"/>
      <c r="O7" s="1031"/>
      <c r="P7" s="1031"/>
      <c r="Q7" s="1031"/>
      <c r="R7" s="1031"/>
      <c r="S7" s="1031"/>
      <c r="T7" s="1031"/>
      <c r="U7" s="1031"/>
      <c r="V7" s="1031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995" t="str">
        <f>IF(datePr_ch="",IF(datePr="","",datePr),datePr_ch)</f>
        <v>28.04.2023</v>
      </c>
      <c r="P8" s="995"/>
      <c r="Q8" s="995"/>
      <c r="R8" s="995"/>
      <c r="S8" s="995"/>
      <c r="T8" s="995"/>
      <c r="U8" s="995"/>
      <c r="V8" s="995"/>
      <c r="W8" s="87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995" t="str">
        <f>IF(numberPr_ch="",IF(numberPr="","",numberPr),numberPr_ch)</f>
        <v>01-02/447</v>
      </c>
      <c r="P9" s="995"/>
      <c r="Q9" s="995"/>
      <c r="R9" s="995"/>
      <c r="S9" s="995"/>
      <c r="T9" s="995"/>
      <c r="U9" s="995"/>
      <c r="V9" s="995"/>
      <c r="W9" s="87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817"/>
      <c r="N10" s="816"/>
      <c r="O10" s="1031"/>
      <c r="P10" s="1031"/>
      <c r="Q10" s="1031"/>
      <c r="R10" s="1031"/>
      <c r="S10" s="1031"/>
      <c r="T10" s="1031"/>
      <c r="U10" s="1031"/>
      <c r="V10" s="1031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34" s="237" customFormat="1" ht="15.75" hidden="1" customHeight="1">
      <c r="G11" s="236"/>
      <c r="H11" s="236"/>
      <c r="L11" s="1027"/>
      <c r="M11" s="1027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30"/>
      <c r="P12" s="1030"/>
      <c r="Q12" s="1030"/>
      <c r="R12" s="1030"/>
      <c r="S12" s="1030"/>
      <c r="T12" s="1030"/>
      <c r="U12" s="1030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 t="s">
        <v>431</v>
      </c>
    </row>
    <row r="14" spans="7:34" ht="15" customHeight="1">
      <c r="J14" s="83"/>
      <c r="K14" s="83"/>
      <c r="L14" s="940" t="s">
        <v>82</v>
      </c>
      <c r="M14" s="940" t="s">
        <v>383</v>
      </c>
      <c r="N14" s="940"/>
      <c r="O14" s="1039" t="s">
        <v>439</v>
      </c>
      <c r="P14" s="1039"/>
      <c r="Q14" s="1039"/>
      <c r="R14" s="1039"/>
      <c r="S14" s="1039"/>
      <c r="T14" s="1039"/>
      <c r="U14" s="940" t="s">
        <v>319</v>
      </c>
      <c r="V14" s="1028" t="s">
        <v>258</v>
      </c>
      <c r="W14" s="940"/>
    </row>
    <row r="15" spans="7:34" ht="14.25" customHeight="1">
      <c r="J15" s="83"/>
      <c r="K15" s="83"/>
      <c r="L15" s="940"/>
      <c r="M15" s="940"/>
      <c r="N15" s="940"/>
      <c r="O15" s="235" t="s">
        <v>440</v>
      </c>
      <c r="P15" s="1023" t="s">
        <v>254</v>
      </c>
      <c r="Q15" s="1023"/>
      <c r="R15" s="972" t="s">
        <v>441</v>
      </c>
      <c r="S15" s="972"/>
      <c r="T15" s="972"/>
      <c r="U15" s="940"/>
      <c r="V15" s="1028"/>
      <c r="W15" s="940"/>
    </row>
    <row r="16" spans="7:34" ht="33.75" customHeight="1">
      <c r="J16" s="83"/>
      <c r="K16" s="83"/>
      <c r="L16" s="940"/>
      <c r="M16" s="940"/>
      <c r="N16" s="940"/>
      <c r="O16" s="396" t="s">
        <v>442</v>
      </c>
      <c r="P16" s="397" t="s">
        <v>443</v>
      </c>
      <c r="Q16" s="397" t="s">
        <v>366</v>
      </c>
      <c r="R16" s="398" t="s">
        <v>257</v>
      </c>
      <c r="S16" s="1024" t="s">
        <v>256</v>
      </c>
      <c r="T16" s="1024"/>
      <c r="U16" s="940"/>
      <c r="V16" s="1028"/>
      <c r="W16" s="940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29">
        <f ca="1">OFFSET(S17,0,-1)+1</f>
        <v>7</v>
      </c>
      <c r="T17" s="1029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21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70"/>
      <c r="P18" s="970"/>
      <c r="Q18" s="970"/>
      <c r="R18" s="970"/>
      <c r="S18" s="970"/>
      <c r="T18" s="970"/>
      <c r="U18" s="970"/>
      <c r="V18" s="970"/>
      <c r="W18" s="656" t="s">
        <v>627</v>
      </c>
    </row>
    <row r="19" spans="1:35" ht="22.5">
      <c r="A19" s="1021"/>
      <c r="B19" s="1021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33"/>
      <c r="P19" s="1033"/>
      <c r="Q19" s="1033"/>
      <c r="R19" s="1033"/>
      <c r="S19" s="1033"/>
      <c r="T19" s="1033"/>
      <c r="U19" s="1033"/>
      <c r="V19" s="1033"/>
      <c r="W19" s="509" t="s">
        <v>449</v>
      </c>
    </row>
    <row r="20" spans="1:35" ht="45">
      <c r="A20" s="1021"/>
      <c r="B20" s="1021"/>
      <c r="C20" s="1021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560</v>
      </c>
      <c r="N20" s="264"/>
      <c r="O20" s="1033"/>
      <c r="P20" s="1033"/>
      <c r="Q20" s="1033"/>
      <c r="R20" s="1033"/>
      <c r="S20" s="1033"/>
      <c r="T20" s="1033"/>
      <c r="U20" s="1033"/>
      <c r="V20" s="1033"/>
      <c r="W20" s="509" t="s">
        <v>561</v>
      </c>
      <c r="AA20" s="290"/>
    </row>
    <row r="21" spans="1:35" ht="33.75">
      <c r="A21" s="1021"/>
      <c r="B21" s="1021"/>
      <c r="C21" s="1021"/>
      <c r="D21" s="1021">
        <v>1</v>
      </c>
      <c r="E21" s="584"/>
      <c r="F21" s="583"/>
      <c r="G21" s="583"/>
      <c r="H21" s="1030"/>
      <c r="I21" s="1038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384</v>
      </c>
      <c r="N21" s="264"/>
      <c r="O21" s="1032"/>
      <c r="P21" s="1032"/>
      <c r="Q21" s="1032"/>
      <c r="R21" s="1032"/>
      <c r="S21" s="1032"/>
      <c r="T21" s="1032"/>
      <c r="U21" s="1032"/>
      <c r="V21" s="1032"/>
      <c r="W21" s="509" t="s">
        <v>575</v>
      </c>
      <c r="AA21" s="290"/>
    </row>
    <row r="22" spans="1:35" ht="33.75">
      <c r="A22" s="1021"/>
      <c r="B22" s="1021"/>
      <c r="C22" s="1021"/>
      <c r="D22" s="1021"/>
      <c r="E22" s="1022" t="s">
        <v>83</v>
      </c>
      <c r="F22" s="581"/>
      <c r="G22" s="583"/>
      <c r="H22" s="1030"/>
      <c r="I22" s="1038"/>
      <c r="J22" s="1030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35"/>
      <c r="P22" s="1035"/>
      <c r="Q22" s="1035"/>
      <c r="R22" s="1035"/>
      <c r="S22" s="1035"/>
      <c r="T22" s="1035"/>
      <c r="U22" s="1035"/>
      <c r="V22" s="1036"/>
      <c r="W22" s="509" t="s">
        <v>450</v>
      </c>
      <c r="Y22" s="290" t="str">
        <f>strCheckUnique(Z22:Z25)</f>
        <v/>
      </c>
      <c r="AA22" s="290"/>
    </row>
    <row r="23" spans="1:35" ht="156" customHeight="1">
      <c r="A23" s="1021"/>
      <c r="B23" s="1021"/>
      <c r="C23" s="1021"/>
      <c r="D23" s="1021"/>
      <c r="E23" s="1022"/>
      <c r="F23" s="646">
        <v>1</v>
      </c>
      <c r="G23" s="581"/>
      <c r="H23" s="1030"/>
      <c r="I23" s="1038"/>
      <c r="J23" s="1030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6"/>
      <c r="N23" s="1037"/>
      <c r="O23" s="187"/>
      <c r="P23" s="187"/>
      <c r="Q23" s="187"/>
      <c r="R23" s="1025"/>
      <c r="S23" s="1026" t="s">
        <v>74</v>
      </c>
      <c r="T23" s="1025"/>
      <c r="U23" s="1026" t="s">
        <v>75</v>
      </c>
      <c r="V23" s="629"/>
      <c r="W23" s="992" t="s">
        <v>629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21"/>
      <c r="B24" s="1021"/>
      <c r="C24" s="1021"/>
      <c r="D24" s="1021"/>
      <c r="E24" s="1022"/>
      <c r="F24" s="646"/>
      <c r="G24" s="581"/>
      <c r="H24" s="1030"/>
      <c r="I24" s="1038"/>
      <c r="J24" s="1030"/>
      <c r="K24" s="316"/>
      <c r="L24" s="166"/>
      <c r="M24" s="196"/>
      <c r="N24" s="1037"/>
      <c r="O24" s="277"/>
      <c r="P24" s="274"/>
      <c r="Q24" s="275" t="str">
        <f>R23 &amp; "-" &amp; T23</f>
        <v>-</v>
      </c>
      <c r="R24" s="1025"/>
      <c r="S24" s="1026"/>
      <c r="T24" s="1034"/>
      <c r="U24" s="1026"/>
      <c r="V24" s="629"/>
      <c r="W24" s="993"/>
      <c r="AA24" s="290"/>
    </row>
    <row r="25" spans="1:35" customFormat="1" ht="15" customHeight="1">
      <c r="A25" s="1021"/>
      <c r="B25" s="1021"/>
      <c r="C25" s="1021"/>
      <c r="D25" s="1021"/>
      <c r="E25" s="1022"/>
      <c r="F25" s="585"/>
      <c r="G25" s="583"/>
      <c r="H25" s="1030"/>
      <c r="I25" s="1038"/>
      <c r="J25" s="1030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4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21"/>
      <c r="B26" s="1021"/>
      <c r="C26" s="1021"/>
      <c r="D26" s="1021"/>
      <c r="E26" s="584"/>
      <c r="F26" s="585"/>
      <c r="G26" s="583"/>
      <c r="H26" s="1030"/>
      <c r="I26" s="1038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21"/>
      <c r="B27" s="1021"/>
      <c r="C27" s="1021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21"/>
      <c r="B28" s="1021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21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3" t="s">
        <v>700</v>
      </c>
      <c r="N32" s="983"/>
      <c r="O32" s="983"/>
      <c r="P32" s="983"/>
      <c r="Q32" s="983"/>
      <c r="R32" s="983"/>
      <c r="S32" s="983"/>
      <c r="T32" s="983"/>
      <c r="U32" s="983"/>
      <c r="V32" s="983"/>
    </row>
  </sheetData>
  <sheetProtection password="FA9C" sheet="1" objects="1" scenarios="1" formatColumns="0" formatRows="0"/>
  <dataConsolidate leftLabels="1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 t="str">
        <f>IF(Территории!H13="","","" &amp; Территории!H13 &amp; "")</f>
        <v>Белоярский муниципальный район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 t="str">
        <f>IF(Территории!R14="","","" &amp; Территории!R14 &amp; "")</f>
        <v>Верхнеказымский (71811406)</v>
      </c>
      <c r="I13" s="885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3" t="s">
        <v>554</v>
      </c>
      <c r="H15" s="983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DH35"/>
  <sheetViews>
    <sheetView showGridLines="0" topLeftCell="BH4" zoomScaleNormal="100" workbookViewId="0">
      <selection activeCell="CS28" sqref="CS28:CS29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2" hidden="1" customWidth="1"/>
    <col min="30" max="30" width="20.7109375" style="822" customWidth="1"/>
    <col min="31" max="32" width="23.7109375" style="822" customWidth="1"/>
    <col min="33" max="37" width="23.7109375" style="822" hidden="1" customWidth="1"/>
    <col min="38" max="38" width="1.7109375" style="822" hidden="1" customWidth="1"/>
    <col min="39" max="39" width="11.7109375" style="822" customWidth="1"/>
    <col min="40" max="40" width="3.7109375" style="822" customWidth="1"/>
    <col min="41" max="41" width="11.7109375" style="822" customWidth="1"/>
    <col min="42" max="42" width="8.5703125" style="822" customWidth="1"/>
    <col min="43" max="43" width="1.7109375" style="822" hidden="1" customWidth="1"/>
    <col min="44" max="44" width="20.7109375" style="822" customWidth="1"/>
    <col min="45" max="46" width="23.7109375" style="822" customWidth="1"/>
    <col min="47" max="51" width="23.7109375" style="822" hidden="1" customWidth="1"/>
    <col min="52" max="52" width="1.7109375" style="822" hidden="1" customWidth="1"/>
    <col min="53" max="53" width="11.7109375" style="822" customWidth="1"/>
    <col min="54" max="54" width="3.7109375" style="822" customWidth="1"/>
    <col min="55" max="55" width="11.7109375" style="822" customWidth="1"/>
    <col min="56" max="56" width="8.5703125" style="822" customWidth="1"/>
    <col min="57" max="57" width="1.7109375" style="822" hidden="1" customWidth="1"/>
    <col min="58" max="58" width="20.7109375" style="822" customWidth="1"/>
    <col min="59" max="60" width="23.7109375" style="822" customWidth="1"/>
    <col min="61" max="65" width="23.7109375" style="822" hidden="1" customWidth="1"/>
    <col min="66" max="66" width="1.7109375" style="822" hidden="1" customWidth="1"/>
    <col min="67" max="67" width="11.7109375" style="822" customWidth="1"/>
    <col min="68" max="68" width="3.7109375" style="822" customWidth="1"/>
    <col min="69" max="69" width="11.7109375" style="822" customWidth="1"/>
    <col min="70" max="70" width="8.5703125" style="822" customWidth="1"/>
    <col min="71" max="71" width="1.7109375" style="822" hidden="1" customWidth="1"/>
    <col min="72" max="72" width="20.7109375" style="822" customWidth="1"/>
    <col min="73" max="74" width="23.7109375" style="822" customWidth="1"/>
    <col min="75" max="79" width="23.7109375" style="822" hidden="1" customWidth="1"/>
    <col min="80" max="80" width="1.7109375" style="822" hidden="1" customWidth="1"/>
    <col min="81" max="81" width="11.7109375" style="822" customWidth="1"/>
    <col min="82" max="82" width="3.7109375" style="822" customWidth="1"/>
    <col min="83" max="83" width="11.7109375" style="822" customWidth="1"/>
    <col min="84" max="84" width="8.5703125" style="822" customWidth="1"/>
    <col min="85" max="85" width="1.7109375" style="822" hidden="1" customWidth="1"/>
    <col min="86" max="86" width="20.7109375" style="822" customWidth="1"/>
    <col min="87" max="88" width="23.7109375" style="822" customWidth="1"/>
    <col min="89" max="93" width="23.7109375" style="822" hidden="1" customWidth="1"/>
    <col min="94" max="94" width="1.7109375" style="822" hidden="1" customWidth="1"/>
    <col min="95" max="95" width="11.7109375" style="822" customWidth="1"/>
    <col min="96" max="96" width="3.7109375" style="822" customWidth="1"/>
    <col min="97" max="97" width="11.7109375" style="822" customWidth="1"/>
    <col min="98" max="98" width="8.5703125" style="822" hidden="1" customWidth="1"/>
    <col min="99" max="99" width="4.7109375" style="600" customWidth="1"/>
    <col min="100" max="100" width="115.7109375" style="600" customWidth="1"/>
    <col min="101" max="102" width="10.5703125" style="636"/>
    <col min="103" max="103" width="11.140625" style="636" customWidth="1"/>
    <col min="104" max="107" width="10.5703125" style="636"/>
    <col min="108" max="112" width="10.5703125" style="276"/>
    <col min="113" max="16384" width="10.5703125" style="34"/>
  </cols>
  <sheetData>
    <row r="1" spans="7:112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  <c r="AT1" s="633"/>
      <c r="AU1" s="633"/>
      <c r="AV1" s="633"/>
      <c r="AW1" s="633"/>
      <c r="AX1" s="633"/>
      <c r="AY1" s="633"/>
      <c r="AZ1" s="633"/>
      <c r="BA1" s="633"/>
      <c r="BH1" s="633"/>
      <c r="BI1" s="633"/>
      <c r="BJ1" s="633"/>
      <c r="BK1" s="633"/>
      <c r="BL1" s="633"/>
      <c r="BM1" s="633"/>
      <c r="BN1" s="633"/>
      <c r="BO1" s="633"/>
      <c r="BV1" s="633"/>
      <c r="BW1" s="633"/>
      <c r="BX1" s="633"/>
      <c r="BY1" s="633"/>
      <c r="BZ1" s="633"/>
      <c r="CA1" s="633"/>
      <c r="CB1" s="633"/>
      <c r="CC1" s="633"/>
      <c r="CJ1" s="633"/>
      <c r="CK1" s="633"/>
      <c r="CL1" s="633"/>
      <c r="CM1" s="633"/>
      <c r="CN1" s="633"/>
      <c r="CO1" s="633"/>
      <c r="CP1" s="633"/>
      <c r="CQ1" s="633"/>
    </row>
    <row r="2" spans="7:112" ht="14.25" hidden="1" customHeight="1">
      <c r="AB2" s="633"/>
      <c r="AP2" s="633"/>
      <c r="BD2" s="633"/>
      <c r="BR2" s="633"/>
      <c r="CF2" s="633"/>
      <c r="CT2" s="633"/>
    </row>
    <row r="3" spans="7:112" ht="14.25" hidden="1" customHeight="1"/>
    <row r="4" spans="7:112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  <c r="BS4" s="674"/>
      <c r="BT4" s="674"/>
      <c r="BU4" s="674"/>
      <c r="BV4" s="674"/>
      <c r="BW4" s="674"/>
      <c r="BX4" s="674"/>
      <c r="BY4" s="674"/>
      <c r="BZ4" s="674"/>
      <c r="CA4" s="674"/>
      <c r="CB4" s="674"/>
      <c r="CC4" s="674"/>
      <c r="CD4" s="674"/>
      <c r="CE4" s="674"/>
      <c r="CF4" s="674"/>
      <c r="CG4" s="674"/>
      <c r="CH4" s="674"/>
      <c r="CI4" s="674"/>
      <c r="CJ4" s="674"/>
      <c r="CK4" s="674"/>
      <c r="CL4" s="674"/>
      <c r="CM4" s="674"/>
      <c r="CN4" s="674"/>
      <c r="CO4" s="674"/>
      <c r="CP4" s="674"/>
      <c r="CQ4" s="674"/>
      <c r="CR4" s="674"/>
      <c r="CS4" s="674"/>
      <c r="CT4" s="674"/>
    </row>
    <row r="5" spans="7:112" ht="26.1" customHeight="1">
      <c r="J5" s="83"/>
      <c r="K5" s="83"/>
      <c r="L5" s="984" t="s">
        <v>622</v>
      </c>
      <c r="M5" s="985"/>
      <c r="N5" s="985"/>
      <c r="O5" s="985"/>
      <c r="P5" s="985"/>
      <c r="Q5" s="985"/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6"/>
      <c r="AC5" s="910"/>
      <c r="AD5" s="910"/>
      <c r="AE5" s="910"/>
      <c r="AF5" s="910"/>
      <c r="AG5" s="910"/>
      <c r="AH5" s="910"/>
      <c r="AI5" s="910"/>
      <c r="AJ5" s="910"/>
      <c r="AK5" s="910"/>
      <c r="AL5" s="910"/>
      <c r="AM5" s="910"/>
      <c r="AN5" s="910"/>
      <c r="AO5" s="910"/>
      <c r="AP5" s="910"/>
      <c r="AQ5" s="910"/>
      <c r="AR5" s="910"/>
      <c r="AS5" s="910"/>
      <c r="AT5" s="910"/>
      <c r="AU5" s="910"/>
      <c r="AV5" s="910"/>
      <c r="AW5" s="910"/>
      <c r="AX5" s="910"/>
      <c r="AY5" s="910"/>
      <c r="AZ5" s="910"/>
      <c r="BA5" s="910"/>
      <c r="BB5" s="910"/>
      <c r="BC5" s="910"/>
      <c r="BD5" s="910"/>
      <c r="BE5" s="910"/>
      <c r="BF5" s="910"/>
      <c r="BG5" s="910"/>
      <c r="BH5" s="910"/>
      <c r="BI5" s="910"/>
      <c r="BJ5" s="910"/>
      <c r="BK5" s="910"/>
      <c r="BL5" s="910"/>
      <c r="BM5" s="910"/>
      <c r="BN5" s="910"/>
      <c r="BO5" s="910"/>
      <c r="BP5" s="910"/>
      <c r="BQ5" s="910"/>
      <c r="BR5" s="910"/>
      <c r="BS5" s="910"/>
      <c r="BT5" s="910"/>
      <c r="BU5" s="910"/>
      <c r="BV5" s="910"/>
      <c r="BW5" s="910"/>
      <c r="BX5" s="910"/>
      <c r="BY5" s="910"/>
      <c r="BZ5" s="910"/>
      <c r="CA5" s="910"/>
      <c r="CB5" s="910"/>
      <c r="CC5" s="910"/>
      <c r="CD5" s="910"/>
      <c r="CE5" s="910"/>
      <c r="CF5" s="910"/>
      <c r="CG5" s="910"/>
      <c r="CH5" s="910"/>
      <c r="CI5" s="910"/>
      <c r="CJ5" s="910"/>
      <c r="CK5" s="910"/>
      <c r="CL5" s="910"/>
      <c r="CM5" s="910"/>
      <c r="CN5" s="910"/>
      <c r="CO5" s="910"/>
      <c r="CP5" s="910"/>
      <c r="CQ5" s="910"/>
      <c r="CR5" s="910"/>
      <c r="CS5" s="910"/>
      <c r="CT5" s="910"/>
      <c r="DH5" s="34"/>
    </row>
    <row r="6" spans="7:112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AQ6" s="748"/>
      <c r="AR6" s="748"/>
      <c r="AS6" s="748"/>
      <c r="AT6" s="748"/>
      <c r="AU6" s="748"/>
      <c r="AV6" s="748"/>
      <c r="AW6" s="748"/>
      <c r="AX6" s="748"/>
      <c r="AY6" s="748"/>
      <c r="AZ6" s="748"/>
      <c r="BA6" s="748"/>
      <c r="BB6" s="748"/>
      <c r="BC6" s="748"/>
      <c r="BD6" s="748"/>
      <c r="BE6" s="748"/>
      <c r="BF6" s="748"/>
      <c r="BG6" s="748"/>
      <c r="BH6" s="748"/>
      <c r="BI6" s="748"/>
      <c r="BJ6" s="748"/>
      <c r="BK6" s="748"/>
      <c r="BL6" s="748"/>
      <c r="BM6" s="748"/>
      <c r="BN6" s="748"/>
      <c r="BO6" s="748"/>
      <c r="BP6" s="748"/>
      <c r="BQ6" s="748"/>
      <c r="BR6" s="748"/>
      <c r="BS6" s="748"/>
      <c r="BT6" s="748"/>
      <c r="BU6" s="748"/>
      <c r="BV6" s="748"/>
      <c r="BW6" s="748"/>
      <c r="BX6" s="748"/>
      <c r="BY6" s="748"/>
      <c r="BZ6" s="748"/>
      <c r="CA6" s="748"/>
      <c r="CB6" s="748"/>
      <c r="CC6" s="748"/>
      <c r="CD6" s="748"/>
      <c r="CE6" s="748"/>
      <c r="CF6" s="748"/>
      <c r="CG6" s="748"/>
      <c r="CH6" s="748"/>
      <c r="CI6" s="748"/>
      <c r="CJ6" s="748"/>
      <c r="CK6" s="748"/>
      <c r="CL6" s="748"/>
      <c r="CM6" s="748"/>
      <c r="CN6" s="748"/>
      <c r="CO6" s="748"/>
      <c r="CP6" s="748"/>
      <c r="CQ6" s="748"/>
      <c r="CR6" s="748"/>
      <c r="CS6" s="748"/>
      <c r="CT6" s="748"/>
      <c r="DH6" s="34"/>
    </row>
    <row r="7" spans="7:112" s="819" customFormat="1" ht="6" hidden="1">
      <c r="G7" s="841"/>
      <c r="H7" s="841"/>
      <c r="L7" s="818"/>
      <c r="M7" s="730"/>
      <c r="N7" s="729"/>
      <c r="O7" s="729"/>
      <c r="P7" s="1044"/>
      <c r="Q7" s="1044"/>
      <c r="R7" s="1044"/>
      <c r="S7" s="1044"/>
      <c r="T7" s="1044"/>
      <c r="U7" s="1044"/>
      <c r="V7" s="1044"/>
      <c r="W7" s="1044"/>
      <c r="X7" s="1044"/>
      <c r="Y7" s="1044"/>
      <c r="Z7" s="1044"/>
      <c r="AA7" s="1044"/>
      <c r="AB7" s="1044"/>
      <c r="AC7" s="1044"/>
      <c r="AD7" s="1044"/>
      <c r="AE7" s="1044"/>
      <c r="AF7" s="1044"/>
      <c r="AG7" s="1044"/>
      <c r="AH7" s="1044"/>
      <c r="AI7" s="1044"/>
      <c r="AJ7" s="1044"/>
      <c r="AK7" s="1044"/>
      <c r="AL7" s="1044"/>
      <c r="AM7" s="1044"/>
      <c r="AN7" s="1044"/>
      <c r="AO7" s="1044"/>
      <c r="AP7" s="1044"/>
      <c r="AQ7" s="1044"/>
      <c r="AR7" s="1044"/>
      <c r="AS7" s="1044"/>
      <c r="AT7" s="1044"/>
      <c r="AU7" s="1044"/>
      <c r="AV7" s="1044"/>
      <c r="AW7" s="1044"/>
      <c r="AX7" s="1044"/>
      <c r="AY7" s="1044"/>
      <c r="AZ7" s="1044"/>
      <c r="BA7" s="1044"/>
      <c r="BB7" s="1044"/>
      <c r="BC7" s="1044"/>
      <c r="BD7" s="1044"/>
      <c r="BE7" s="1044"/>
      <c r="BF7" s="1044"/>
      <c r="BG7" s="1044"/>
      <c r="BH7" s="1044"/>
      <c r="BI7" s="1044"/>
      <c r="BJ7" s="1044"/>
      <c r="BK7" s="1044"/>
      <c r="BL7" s="1044"/>
      <c r="BM7" s="1044"/>
      <c r="BN7" s="1044"/>
      <c r="BO7" s="1044"/>
      <c r="BP7" s="1044"/>
      <c r="BQ7" s="1044"/>
      <c r="BR7" s="1044"/>
      <c r="BS7" s="1044"/>
      <c r="BT7" s="1044"/>
      <c r="BU7" s="1044"/>
      <c r="BV7" s="1044"/>
      <c r="BW7" s="1044"/>
      <c r="BX7" s="1044"/>
      <c r="BY7" s="1044"/>
      <c r="BZ7" s="1044"/>
      <c r="CA7" s="1044"/>
      <c r="CB7" s="1044"/>
      <c r="CC7" s="1044"/>
      <c r="CD7" s="1044"/>
      <c r="CE7" s="1044"/>
      <c r="CF7" s="1044"/>
      <c r="CG7" s="1044"/>
      <c r="CH7" s="1044"/>
      <c r="CI7" s="1044"/>
      <c r="CJ7" s="1044"/>
      <c r="CK7" s="1044"/>
      <c r="CL7" s="1044"/>
      <c r="CM7" s="1044"/>
      <c r="CN7" s="1044"/>
      <c r="CO7" s="1044"/>
      <c r="CP7" s="1044"/>
      <c r="CQ7" s="1044"/>
      <c r="CR7" s="1044"/>
      <c r="CS7" s="1044"/>
      <c r="CT7" s="1044"/>
      <c r="CU7" s="1044"/>
      <c r="CV7" s="815"/>
      <c r="CW7" s="816"/>
      <c r="CX7" s="816"/>
      <c r="CY7" s="816"/>
      <c r="CZ7" s="816"/>
      <c r="DA7" s="816"/>
      <c r="DB7" s="816"/>
      <c r="DC7" s="816"/>
      <c r="DD7" s="816"/>
      <c r="DE7" s="816"/>
      <c r="DF7" s="816"/>
      <c r="DG7" s="816"/>
    </row>
    <row r="8" spans="7:112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41" t="str">
        <f>IF(datePr_ch="",IF(datePr="","",datePr),datePr_ch)</f>
        <v>28.04.2023</v>
      </c>
      <c r="Q8" s="1042"/>
      <c r="R8" s="1042"/>
      <c r="S8" s="1042"/>
      <c r="T8" s="1042"/>
      <c r="U8" s="1042"/>
      <c r="V8" s="1042"/>
      <c r="W8" s="1042"/>
      <c r="X8" s="1042"/>
      <c r="Y8" s="1042"/>
      <c r="Z8" s="1042"/>
      <c r="AA8" s="1042"/>
      <c r="AB8" s="1042"/>
      <c r="AC8" s="1042"/>
      <c r="AD8" s="1042"/>
      <c r="AE8" s="1042"/>
      <c r="AF8" s="1042"/>
      <c r="AG8" s="1042"/>
      <c r="AH8" s="1042"/>
      <c r="AI8" s="1042"/>
      <c r="AJ8" s="1042"/>
      <c r="AK8" s="1042"/>
      <c r="AL8" s="1042"/>
      <c r="AM8" s="1042"/>
      <c r="AN8" s="1042"/>
      <c r="AO8" s="1042"/>
      <c r="AP8" s="1042"/>
      <c r="AQ8" s="1042"/>
      <c r="AR8" s="1042"/>
      <c r="AS8" s="1042"/>
      <c r="AT8" s="1042"/>
      <c r="AU8" s="1042"/>
      <c r="AV8" s="1042"/>
      <c r="AW8" s="1042"/>
      <c r="AX8" s="1042"/>
      <c r="AY8" s="1042"/>
      <c r="AZ8" s="1042"/>
      <c r="BA8" s="1042"/>
      <c r="BB8" s="1042"/>
      <c r="BC8" s="1042"/>
      <c r="BD8" s="1042"/>
      <c r="BE8" s="1042"/>
      <c r="BF8" s="1042"/>
      <c r="BG8" s="1042"/>
      <c r="BH8" s="1042"/>
      <c r="BI8" s="1042"/>
      <c r="BJ8" s="1042"/>
      <c r="BK8" s="1042"/>
      <c r="BL8" s="1042"/>
      <c r="BM8" s="1042"/>
      <c r="BN8" s="1042"/>
      <c r="BO8" s="1042"/>
      <c r="BP8" s="1042"/>
      <c r="BQ8" s="1042"/>
      <c r="BR8" s="1042"/>
      <c r="BS8" s="1042"/>
      <c r="BT8" s="1042"/>
      <c r="BU8" s="1042"/>
      <c r="BV8" s="1042"/>
      <c r="BW8" s="1042"/>
      <c r="BX8" s="1042"/>
      <c r="BY8" s="1042"/>
      <c r="BZ8" s="1042"/>
      <c r="CA8" s="1042"/>
      <c r="CB8" s="1042"/>
      <c r="CC8" s="1042"/>
      <c r="CD8" s="1042"/>
      <c r="CE8" s="1042"/>
      <c r="CF8" s="1042"/>
      <c r="CG8" s="1042"/>
      <c r="CH8" s="1042"/>
      <c r="CI8" s="1042"/>
      <c r="CJ8" s="1042"/>
      <c r="CK8" s="1042"/>
      <c r="CL8" s="1042"/>
      <c r="CM8" s="1042"/>
      <c r="CN8" s="1042"/>
      <c r="CO8" s="1042"/>
      <c r="CP8" s="1042"/>
      <c r="CQ8" s="1042"/>
      <c r="CR8" s="1042"/>
      <c r="CS8" s="1042"/>
      <c r="CT8" s="1042"/>
      <c r="CU8" s="1043"/>
      <c r="CV8" s="875"/>
      <c r="CW8" s="425"/>
      <c r="CX8" s="425"/>
      <c r="CY8" s="425"/>
      <c r="CZ8" s="425"/>
      <c r="DA8" s="425"/>
      <c r="DB8" s="425"/>
      <c r="DC8" s="425"/>
      <c r="DD8" s="425"/>
      <c r="DE8" s="425"/>
      <c r="DF8" s="425"/>
      <c r="DG8" s="425"/>
    </row>
    <row r="9" spans="7:112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41" t="str">
        <f>IF(numberPr_ch="",IF(numberPr="","",numberPr),numberPr_ch)</f>
        <v>01-02/447</v>
      </c>
      <c r="Q9" s="1042"/>
      <c r="R9" s="1042"/>
      <c r="S9" s="1042"/>
      <c r="T9" s="1042"/>
      <c r="U9" s="1042"/>
      <c r="V9" s="1042"/>
      <c r="W9" s="1042"/>
      <c r="X9" s="1042"/>
      <c r="Y9" s="1042"/>
      <c r="Z9" s="1042"/>
      <c r="AA9" s="1042"/>
      <c r="AB9" s="1042"/>
      <c r="AC9" s="1042"/>
      <c r="AD9" s="1042"/>
      <c r="AE9" s="1042"/>
      <c r="AF9" s="1042"/>
      <c r="AG9" s="1042"/>
      <c r="AH9" s="1042"/>
      <c r="AI9" s="1042"/>
      <c r="AJ9" s="1042"/>
      <c r="AK9" s="1042"/>
      <c r="AL9" s="1042"/>
      <c r="AM9" s="1042"/>
      <c r="AN9" s="1042"/>
      <c r="AO9" s="1042"/>
      <c r="AP9" s="1042"/>
      <c r="AQ9" s="1042"/>
      <c r="AR9" s="1042"/>
      <c r="AS9" s="1042"/>
      <c r="AT9" s="1042"/>
      <c r="AU9" s="1042"/>
      <c r="AV9" s="1042"/>
      <c r="AW9" s="1042"/>
      <c r="AX9" s="1042"/>
      <c r="AY9" s="1042"/>
      <c r="AZ9" s="1042"/>
      <c r="BA9" s="1042"/>
      <c r="BB9" s="1042"/>
      <c r="BC9" s="1042"/>
      <c r="BD9" s="1042"/>
      <c r="BE9" s="1042"/>
      <c r="BF9" s="1042"/>
      <c r="BG9" s="1042"/>
      <c r="BH9" s="1042"/>
      <c r="BI9" s="1042"/>
      <c r="BJ9" s="1042"/>
      <c r="BK9" s="1042"/>
      <c r="BL9" s="1042"/>
      <c r="BM9" s="1042"/>
      <c r="BN9" s="1042"/>
      <c r="BO9" s="1042"/>
      <c r="BP9" s="1042"/>
      <c r="BQ9" s="1042"/>
      <c r="BR9" s="1042"/>
      <c r="BS9" s="1042"/>
      <c r="BT9" s="1042"/>
      <c r="BU9" s="1042"/>
      <c r="BV9" s="1042"/>
      <c r="BW9" s="1042"/>
      <c r="BX9" s="1042"/>
      <c r="BY9" s="1042"/>
      <c r="BZ9" s="1042"/>
      <c r="CA9" s="1042"/>
      <c r="CB9" s="1042"/>
      <c r="CC9" s="1042"/>
      <c r="CD9" s="1042"/>
      <c r="CE9" s="1042"/>
      <c r="CF9" s="1042"/>
      <c r="CG9" s="1042"/>
      <c r="CH9" s="1042"/>
      <c r="CI9" s="1042"/>
      <c r="CJ9" s="1042"/>
      <c r="CK9" s="1042"/>
      <c r="CL9" s="1042"/>
      <c r="CM9" s="1042"/>
      <c r="CN9" s="1042"/>
      <c r="CO9" s="1042"/>
      <c r="CP9" s="1042"/>
      <c r="CQ9" s="1042"/>
      <c r="CR9" s="1042"/>
      <c r="CS9" s="1042"/>
      <c r="CT9" s="1042"/>
      <c r="CU9" s="1043"/>
      <c r="CV9" s="875"/>
      <c r="CW9" s="425"/>
      <c r="CX9" s="425"/>
      <c r="CY9" s="425"/>
      <c r="CZ9" s="425"/>
      <c r="DA9" s="425"/>
      <c r="DB9" s="425"/>
      <c r="DC9" s="425"/>
      <c r="DD9" s="425"/>
      <c r="DE9" s="425"/>
      <c r="DF9" s="425"/>
      <c r="DG9" s="425"/>
    </row>
    <row r="10" spans="7:112" s="819" customFormat="1" ht="6" hidden="1">
      <c r="G10" s="841"/>
      <c r="H10" s="841"/>
      <c r="L10" s="818"/>
      <c r="M10" s="730"/>
      <c r="N10" s="729"/>
      <c r="O10" s="729"/>
      <c r="P10" s="1044"/>
      <c r="Q10" s="1044"/>
      <c r="R10" s="1044"/>
      <c r="S10" s="1044"/>
      <c r="T10" s="1044"/>
      <c r="U10" s="1044"/>
      <c r="V10" s="1044"/>
      <c r="W10" s="1044"/>
      <c r="X10" s="1044"/>
      <c r="Y10" s="1044"/>
      <c r="Z10" s="1044"/>
      <c r="AA10" s="1044"/>
      <c r="AB10" s="1044"/>
      <c r="AC10" s="1044"/>
      <c r="AD10" s="1044"/>
      <c r="AE10" s="1044"/>
      <c r="AF10" s="1044"/>
      <c r="AG10" s="1044"/>
      <c r="AH10" s="1044"/>
      <c r="AI10" s="1044"/>
      <c r="AJ10" s="1044"/>
      <c r="AK10" s="1044"/>
      <c r="AL10" s="1044"/>
      <c r="AM10" s="1044"/>
      <c r="AN10" s="1044"/>
      <c r="AO10" s="1044"/>
      <c r="AP10" s="1044"/>
      <c r="AQ10" s="1044"/>
      <c r="AR10" s="1044"/>
      <c r="AS10" s="1044"/>
      <c r="AT10" s="1044"/>
      <c r="AU10" s="1044"/>
      <c r="AV10" s="1044"/>
      <c r="AW10" s="1044"/>
      <c r="AX10" s="1044"/>
      <c r="AY10" s="1044"/>
      <c r="AZ10" s="1044"/>
      <c r="BA10" s="1044"/>
      <c r="BB10" s="1044"/>
      <c r="BC10" s="1044"/>
      <c r="BD10" s="1044"/>
      <c r="BE10" s="1044"/>
      <c r="BF10" s="1044"/>
      <c r="BG10" s="1044"/>
      <c r="BH10" s="1044"/>
      <c r="BI10" s="1044"/>
      <c r="BJ10" s="1044"/>
      <c r="BK10" s="1044"/>
      <c r="BL10" s="1044"/>
      <c r="BM10" s="1044"/>
      <c r="BN10" s="1044"/>
      <c r="BO10" s="1044"/>
      <c r="BP10" s="1044"/>
      <c r="BQ10" s="1044"/>
      <c r="BR10" s="1044"/>
      <c r="BS10" s="1044"/>
      <c r="BT10" s="1044"/>
      <c r="BU10" s="1044"/>
      <c r="BV10" s="1044"/>
      <c r="BW10" s="1044"/>
      <c r="BX10" s="1044"/>
      <c r="BY10" s="1044"/>
      <c r="BZ10" s="1044"/>
      <c r="CA10" s="1044"/>
      <c r="CB10" s="1044"/>
      <c r="CC10" s="1044"/>
      <c r="CD10" s="1044"/>
      <c r="CE10" s="1044"/>
      <c r="CF10" s="1044"/>
      <c r="CG10" s="1044"/>
      <c r="CH10" s="1044"/>
      <c r="CI10" s="1044"/>
      <c r="CJ10" s="1044"/>
      <c r="CK10" s="1044"/>
      <c r="CL10" s="1044"/>
      <c r="CM10" s="1044"/>
      <c r="CN10" s="1044"/>
      <c r="CO10" s="1044"/>
      <c r="CP10" s="1044"/>
      <c r="CQ10" s="1044"/>
      <c r="CR10" s="1044"/>
      <c r="CS10" s="1044"/>
      <c r="CT10" s="1044"/>
      <c r="CU10" s="1044"/>
      <c r="CV10" s="815"/>
      <c r="CW10" s="816"/>
      <c r="CX10" s="816"/>
      <c r="CY10" s="816"/>
      <c r="CZ10" s="816"/>
      <c r="DA10" s="816"/>
      <c r="DB10" s="816"/>
      <c r="DC10" s="816"/>
      <c r="DD10" s="816"/>
      <c r="DE10" s="816"/>
      <c r="DF10" s="816"/>
      <c r="DG10" s="816"/>
    </row>
    <row r="11" spans="7:112" s="237" customFormat="1" ht="18" hidden="1" customHeight="1">
      <c r="G11" s="236"/>
      <c r="H11" s="236"/>
      <c r="L11" s="1027"/>
      <c r="M11" s="1027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640" t="s">
        <v>357</v>
      </c>
      <c r="AQ11" s="764"/>
      <c r="AR11" s="764"/>
      <c r="AS11" s="764"/>
      <c r="AT11" s="764"/>
      <c r="AU11" s="764"/>
      <c r="AV11" s="764"/>
      <c r="AW11" s="764"/>
      <c r="AX11" s="764"/>
      <c r="AY11" s="764"/>
      <c r="AZ11" s="764"/>
      <c r="BA11" s="764"/>
      <c r="BB11" s="764"/>
      <c r="BC11" s="764"/>
      <c r="BD11" s="640" t="s">
        <v>357</v>
      </c>
      <c r="BE11" s="764"/>
      <c r="BF11" s="764"/>
      <c r="BG11" s="764"/>
      <c r="BH11" s="764"/>
      <c r="BI11" s="764"/>
      <c r="BJ11" s="764"/>
      <c r="BK11" s="764"/>
      <c r="BL11" s="764"/>
      <c r="BM11" s="764"/>
      <c r="BN11" s="764"/>
      <c r="BO11" s="764"/>
      <c r="BP11" s="764"/>
      <c r="BQ11" s="764"/>
      <c r="BR11" s="640" t="s">
        <v>357</v>
      </c>
      <c r="BS11" s="764"/>
      <c r="BT11" s="764"/>
      <c r="BU11" s="764"/>
      <c r="BV11" s="764"/>
      <c r="BW11" s="764"/>
      <c r="BX11" s="764"/>
      <c r="BY11" s="764"/>
      <c r="BZ11" s="764"/>
      <c r="CA11" s="764"/>
      <c r="CB11" s="764"/>
      <c r="CC11" s="764"/>
      <c r="CD11" s="764"/>
      <c r="CE11" s="764"/>
      <c r="CF11" s="640" t="s">
        <v>357</v>
      </c>
      <c r="CG11" s="764"/>
      <c r="CH11" s="764"/>
      <c r="CI11" s="764"/>
      <c r="CJ11" s="764"/>
      <c r="CK11" s="764"/>
      <c r="CL11" s="764"/>
      <c r="CM11" s="764"/>
      <c r="CN11" s="764"/>
      <c r="CO11" s="764"/>
      <c r="CP11" s="764"/>
      <c r="CQ11" s="764"/>
      <c r="CR11" s="764"/>
      <c r="CS11" s="764"/>
      <c r="CT11" s="640" t="s">
        <v>357</v>
      </c>
      <c r="CU11" s="627"/>
      <c r="CV11" s="627"/>
      <c r="CW11" s="642"/>
      <c r="CX11" s="642"/>
      <c r="CY11" s="642"/>
      <c r="CZ11" s="642"/>
      <c r="DA11" s="642"/>
      <c r="DB11" s="642"/>
      <c r="DC11" s="642"/>
      <c r="DD11" s="292"/>
      <c r="DE11" s="292"/>
      <c r="DF11" s="292"/>
      <c r="DG11" s="292"/>
      <c r="DH11" s="292"/>
    </row>
    <row r="12" spans="7:112" s="237" customFormat="1">
      <c r="G12" s="236"/>
      <c r="H12" s="236"/>
      <c r="L12" s="202"/>
      <c r="M12" s="202"/>
      <c r="N12" s="202"/>
      <c r="O12" s="1030"/>
      <c r="P12" s="1030"/>
      <c r="Q12" s="1030"/>
      <c r="R12" s="1030"/>
      <c r="S12" s="1030"/>
      <c r="T12" s="1030"/>
      <c r="U12" s="1030"/>
      <c r="V12" s="1030"/>
      <c r="W12" s="1030"/>
      <c r="X12" s="1030"/>
      <c r="Y12" s="1030"/>
      <c r="Z12" s="1030"/>
      <c r="AA12" s="1030"/>
      <c r="AB12" s="1030"/>
      <c r="AC12" s="1030" t="s">
        <v>1204</v>
      </c>
      <c r="AD12" s="1030"/>
      <c r="AE12" s="1030"/>
      <c r="AF12" s="1030"/>
      <c r="AG12" s="1030"/>
      <c r="AH12" s="1030"/>
      <c r="AI12" s="1030"/>
      <c r="AJ12" s="1030"/>
      <c r="AK12" s="1030"/>
      <c r="AL12" s="1030"/>
      <c r="AM12" s="1030"/>
      <c r="AN12" s="1030"/>
      <c r="AO12" s="1030"/>
      <c r="AP12" s="1030"/>
      <c r="AQ12" s="1030" t="s">
        <v>1204</v>
      </c>
      <c r="AR12" s="1030"/>
      <c r="AS12" s="1030"/>
      <c r="AT12" s="1030"/>
      <c r="AU12" s="1030"/>
      <c r="AV12" s="1030"/>
      <c r="AW12" s="1030"/>
      <c r="AX12" s="1030"/>
      <c r="AY12" s="1030"/>
      <c r="AZ12" s="1030"/>
      <c r="BA12" s="1030"/>
      <c r="BB12" s="1030"/>
      <c r="BC12" s="1030"/>
      <c r="BD12" s="1030"/>
      <c r="BE12" s="1030" t="s">
        <v>1204</v>
      </c>
      <c r="BF12" s="1030"/>
      <c r="BG12" s="1030"/>
      <c r="BH12" s="1030"/>
      <c r="BI12" s="1030"/>
      <c r="BJ12" s="1030"/>
      <c r="BK12" s="1030"/>
      <c r="BL12" s="1030"/>
      <c r="BM12" s="1030"/>
      <c r="BN12" s="1030"/>
      <c r="BO12" s="1030"/>
      <c r="BP12" s="1030"/>
      <c r="BQ12" s="1030"/>
      <c r="BR12" s="1030"/>
      <c r="BS12" s="1030" t="s">
        <v>1204</v>
      </c>
      <c r="BT12" s="1030"/>
      <c r="BU12" s="1030"/>
      <c r="BV12" s="1030"/>
      <c r="BW12" s="1030"/>
      <c r="BX12" s="1030"/>
      <c r="BY12" s="1030"/>
      <c r="BZ12" s="1030"/>
      <c r="CA12" s="1030"/>
      <c r="CB12" s="1030"/>
      <c r="CC12" s="1030"/>
      <c r="CD12" s="1030"/>
      <c r="CE12" s="1030"/>
      <c r="CF12" s="1030"/>
      <c r="CG12" s="1030" t="s">
        <v>1204</v>
      </c>
      <c r="CH12" s="1030"/>
      <c r="CI12" s="1030"/>
      <c r="CJ12" s="1030"/>
      <c r="CK12" s="1030"/>
      <c r="CL12" s="1030"/>
      <c r="CM12" s="1030"/>
      <c r="CN12" s="1030"/>
      <c r="CO12" s="1030"/>
      <c r="CP12" s="1030"/>
      <c r="CQ12" s="1030"/>
      <c r="CR12" s="1030"/>
      <c r="CS12" s="1030"/>
      <c r="CT12" s="1030"/>
      <c r="CU12" s="627"/>
      <c r="CV12" s="627"/>
      <c r="CW12" s="642"/>
      <c r="CX12" s="642"/>
      <c r="CY12" s="642"/>
      <c r="CZ12" s="642"/>
      <c r="DA12" s="642"/>
      <c r="DB12" s="642"/>
      <c r="DC12" s="642"/>
      <c r="DD12" s="292"/>
      <c r="DE12" s="292"/>
      <c r="DF12" s="292"/>
      <c r="DG12" s="292"/>
    </row>
    <row r="13" spans="7:112" ht="15" customHeight="1">
      <c r="J13" s="83"/>
      <c r="K13" s="83"/>
      <c r="L13" s="940" t="s">
        <v>430</v>
      </c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40"/>
      <c r="X13" s="940"/>
      <c r="Y13" s="940"/>
      <c r="Z13" s="940"/>
      <c r="AA13" s="940"/>
      <c r="AB13" s="940"/>
      <c r="AC13" s="940"/>
      <c r="AD13" s="940"/>
      <c r="AE13" s="940"/>
      <c r="AF13" s="940"/>
      <c r="AG13" s="940"/>
      <c r="AH13" s="940"/>
      <c r="AI13" s="940"/>
      <c r="AJ13" s="940"/>
      <c r="AK13" s="940"/>
      <c r="AL13" s="940"/>
      <c r="AM13" s="940"/>
      <c r="AN13" s="940"/>
      <c r="AO13" s="940"/>
      <c r="AP13" s="940"/>
      <c r="AQ13" s="940"/>
      <c r="AR13" s="940"/>
      <c r="AS13" s="940"/>
      <c r="AT13" s="940"/>
      <c r="AU13" s="940"/>
      <c r="AV13" s="940"/>
      <c r="AW13" s="940"/>
      <c r="AX13" s="940"/>
      <c r="AY13" s="940"/>
      <c r="AZ13" s="940"/>
      <c r="BA13" s="940"/>
      <c r="BB13" s="940"/>
      <c r="BC13" s="940"/>
      <c r="BD13" s="940"/>
      <c r="BE13" s="940"/>
      <c r="BF13" s="940"/>
      <c r="BG13" s="940"/>
      <c r="BH13" s="940"/>
      <c r="BI13" s="940"/>
      <c r="BJ13" s="940"/>
      <c r="BK13" s="940"/>
      <c r="BL13" s="940"/>
      <c r="BM13" s="940"/>
      <c r="BN13" s="940"/>
      <c r="BO13" s="940"/>
      <c r="BP13" s="940"/>
      <c r="BQ13" s="940"/>
      <c r="BR13" s="940"/>
      <c r="BS13" s="940"/>
      <c r="BT13" s="940"/>
      <c r="BU13" s="940"/>
      <c r="BV13" s="940"/>
      <c r="BW13" s="940"/>
      <c r="BX13" s="940"/>
      <c r="BY13" s="940"/>
      <c r="BZ13" s="940"/>
      <c r="CA13" s="940"/>
      <c r="CB13" s="940"/>
      <c r="CC13" s="940"/>
      <c r="CD13" s="940"/>
      <c r="CE13" s="940"/>
      <c r="CF13" s="940"/>
      <c r="CG13" s="940"/>
      <c r="CH13" s="940"/>
      <c r="CI13" s="940"/>
      <c r="CJ13" s="940"/>
      <c r="CK13" s="940"/>
      <c r="CL13" s="940"/>
      <c r="CM13" s="940"/>
      <c r="CN13" s="940"/>
      <c r="CO13" s="940"/>
      <c r="CP13" s="940"/>
      <c r="CQ13" s="940"/>
      <c r="CR13" s="940"/>
      <c r="CS13" s="940"/>
      <c r="CT13" s="940"/>
      <c r="CU13" s="940"/>
      <c r="CV13" s="940" t="s">
        <v>431</v>
      </c>
      <c r="DH13" s="34"/>
    </row>
    <row r="14" spans="7:112" ht="15" customHeight="1">
      <c r="J14" s="83"/>
      <c r="K14" s="83"/>
      <c r="L14" s="940" t="s">
        <v>82</v>
      </c>
      <c r="M14" s="940" t="s">
        <v>383</v>
      </c>
      <c r="N14" s="940"/>
      <c r="O14" s="1039" t="s">
        <v>439</v>
      </c>
      <c r="P14" s="1039"/>
      <c r="Q14" s="1039"/>
      <c r="R14" s="1039"/>
      <c r="S14" s="1039"/>
      <c r="T14" s="1039"/>
      <c r="U14" s="1039"/>
      <c r="V14" s="1039"/>
      <c r="W14" s="1039"/>
      <c r="X14" s="1039"/>
      <c r="Y14" s="1039"/>
      <c r="Z14" s="1039"/>
      <c r="AA14" s="1039"/>
      <c r="AB14" s="940" t="s">
        <v>319</v>
      </c>
      <c r="AC14" s="1039" t="s">
        <v>439</v>
      </c>
      <c r="AD14" s="1039"/>
      <c r="AE14" s="1039"/>
      <c r="AF14" s="1039"/>
      <c r="AG14" s="1039"/>
      <c r="AH14" s="1039"/>
      <c r="AI14" s="1039"/>
      <c r="AJ14" s="1039"/>
      <c r="AK14" s="1039"/>
      <c r="AL14" s="1039"/>
      <c r="AM14" s="1039"/>
      <c r="AN14" s="1039"/>
      <c r="AO14" s="1039"/>
      <c r="AP14" s="940" t="s">
        <v>319</v>
      </c>
      <c r="AQ14" s="1039" t="s">
        <v>439</v>
      </c>
      <c r="AR14" s="1039"/>
      <c r="AS14" s="1039"/>
      <c r="AT14" s="1039"/>
      <c r="AU14" s="1039"/>
      <c r="AV14" s="1039"/>
      <c r="AW14" s="1039"/>
      <c r="AX14" s="1039"/>
      <c r="AY14" s="1039"/>
      <c r="AZ14" s="1039"/>
      <c r="BA14" s="1039"/>
      <c r="BB14" s="1039"/>
      <c r="BC14" s="1039"/>
      <c r="BD14" s="940" t="s">
        <v>319</v>
      </c>
      <c r="BE14" s="1039" t="s">
        <v>439</v>
      </c>
      <c r="BF14" s="1039"/>
      <c r="BG14" s="1039"/>
      <c r="BH14" s="1039"/>
      <c r="BI14" s="1039"/>
      <c r="BJ14" s="1039"/>
      <c r="BK14" s="1039"/>
      <c r="BL14" s="1039"/>
      <c r="BM14" s="1039"/>
      <c r="BN14" s="1039"/>
      <c r="BO14" s="1039"/>
      <c r="BP14" s="1039"/>
      <c r="BQ14" s="1039"/>
      <c r="BR14" s="940" t="s">
        <v>319</v>
      </c>
      <c r="BS14" s="1039" t="s">
        <v>439</v>
      </c>
      <c r="BT14" s="1039"/>
      <c r="BU14" s="1039"/>
      <c r="BV14" s="1039"/>
      <c r="BW14" s="1039"/>
      <c r="BX14" s="1039"/>
      <c r="BY14" s="1039"/>
      <c r="BZ14" s="1039"/>
      <c r="CA14" s="1039"/>
      <c r="CB14" s="1039"/>
      <c r="CC14" s="1039"/>
      <c r="CD14" s="1039"/>
      <c r="CE14" s="1039"/>
      <c r="CF14" s="940" t="s">
        <v>319</v>
      </c>
      <c r="CG14" s="1039" t="s">
        <v>439</v>
      </c>
      <c r="CH14" s="1039"/>
      <c r="CI14" s="1039"/>
      <c r="CJ14" s="1039"/>
      <c r="CK14" s="1039"/>
      <c r="CL14" s="1039"/>
      <c r="CM14" s="1039"/>
      <c r="CN14" s="1039"/>
      <c r="CO14" s="1039"/>
      <c r="CP14" s="1039"/>
      <c r="CQ14" s="1039"/>
      <c r="CR14" s="1039"/>
      <c r="CS14" s="1039"/>
      <c r="CT14" s="940" t="s">
        <v>319</v>
      </c>
      <c r="CU14" s="1028" t="s">
        <v>258</v>
      </c>
      <c r="CV14" s="940"/>
      <c r="DH14" s="34"/>
    </row>
    <row r="15" spans="7:112" ht="14.25" customHeight="1">
      <c r="J15" s="83"/>
      <c r="K15" s="83"/>
      <c r="L15" s="940"/>
      <c r="M15" s="940"/>
      <c r="N15" s="940"/>
      <c r="O15" s="626"/>
      <c r="P15" s="666" t="s">
        <v>440</v>
      </c>
      <c r="Q15" s="1023" t="s">
        <v>577</v>
      </c>
      <c r="R15" s="1023"/>
      <c r="S15" s="1023" t="s">
        <v>568</v>
      </c>
      <c r="T15" s="1023"/>
      <c r="U15" s="1045" t="s">
        <v>574</v>
      </c>
      <c r="V15" s="1046"/>
      <c r="W15" s="1046"/>
      <c r="X15" s="397"/>
      <c r="Y15" s="972" t="s">
        <v>441</v>
      </c>
      <c r="Z15" s="972"/>
      <c r="AA15" s="972"/>
      <c r="AB15" s="940"/>
      <c r="AC15" s="896"/>
      <c r="AD15" s="896" t="s">
        <v>440</v>
      </c>
      <c r="AE15" s="1023" t="s">
        <v>577</v>
      </c>
      <c r="AF15" s="1023"/>
      <c r="AG15" s="1023" t="s">
        <v>568</v>
      </c>
      <c r="AH15" s="1023"/>
      <c r="AI15" s="1045" t="s">
        <v>574</v>
      </c>
      <c r="AJ15" s="1046"/>
      <c r="AK15" s="1046"/>
      <c r="AL15" s="397"/>
      <c r="AM15" s="972" t="s">
        <v>441</v>
      </c>
      <c r="AN15" s="972"/>
      <c r="AO15" s="972"/>
      <c r="AP15" s="940"/>
      <c r="AQ15" s="896"/>
      <c r="AR15" s="896" t="s">
        <v>440</v>
      </c>
      <c r="AS15" s="1023" t="s">
        <v>577</v>
      </c>
      <c r="AT15" s="1023"/>
      <c r="AU15" s="1023" t="s">
        <v>568</v>
      </c>
      <c r="AV15" s="1023"/>
      <c r="AW15" s="1045" t="s">
        <v>574</v>
      </c>
      <c r="AX15" s="1046"/>
      <c r="AY15" s="1046"/>
      <c r="AZ15" s="397"/>
      <c r="BA15" s="972" t="s">
        <v>441</v>
      </c>
      <c r="BB15" s="972"/>
      <c r="BC15" s="972"/>
      <c r="BD15" s="940"/>
      <c r="BE15" s="896"/>
      <c r="BF15" s="896" t="s">
        <v>440</v>
      </c>
      <c r="BG15" s="1023" t="s">
        <v>577</v>
      </c>
      <c r="BH15" s="1023"/>
      <c r="BI15" s="1023" t="s">
        <v>568</v>
      </c>
      <c r="BJ15" s="1023"/>
      <c r="BK15" s="1045" t="s">
        <v>574</v>
      </c>
      <c r="BL15" s="1046"/>
      <c r="BM15" s="1046"/>
      <c r="BN15" s="397"/>
      <c r="BO15" s="972" t="s">
        <v>441</v>
      </c>
      <c r="BP15" s="972"/>
      <c r="BQ15" s="972"/>
      <c r="BR15" s="940"/>
      <c r="BS15" s="896"/>
      <c r="BT15" s="896" t="s">
        <v>440</v>
      </c>
      <c r="BU15" s="1023" t="s">
        <v>577</v>
      </c>
      <c r="BV15" s="1023"/>
      <c r="BW15" s="1023" t="s">
        <v>568</v>
      </c>
      <c r="BX15" s="1023"/>
      <c r="BY15" s="1045" t="s">
        <v>574</v>
      </c>
      <c r="BZ15" s="1046"/>
      <c r="CA15" s="1046"/>
      <c r="CB15" s="397"/>
      <c r="CC15" s="972" t="s">
        <v>441</v>
      </c>
      <c r="CD15" s="972"/>
      <c r="CE15" s="972"/>
      <c r="CF15" s="940"/>
      <c r="CG15" s="896"/>
      <c r="CH15" s="896" t="s">
        <v>440</v>
      </c>
      <c r="CI15" s="1023" t="s">
        <v>577</v>
      </c>
      <c r="CJ15" s="1023"/>
      <c r="CK15" s="1023" t="s">
        <v>568</v>
      </c>
      <c r="CL15" s="1023"/>
      <c r="CM15" s="1045" t="s">
        <v>574</v>
      </c>
      <c r="CN15" s="1046"/>
      <c r="CO15" s="1046"/>
      <c r="CP15" s="397"/>
      <c r="CQ15" s="972" t="s">
        <v>441</v>
      </c>
      <c r="CR15" s="972"/>
      <c r="CS15" s="972"/>
      <c r="CT15" s="940"/>
      <c r="CU15" s="1028"/>
      <c r="CV15" s="940"/>
      <c r="DH15" s="34"/>
    </row>
    <row r="16" spans="7:112" ht="50.1" customHeight="1">
      <c r="J16" s="83"/>
      <c r="K16" s="83"/>
      <c r="L16" s="940"/>
      <c r="M16" s="940"/>
      <c r="N16" s="940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24" t="s">
        <v>256</v>
      </c>
      <c r="AA16" s="1024"/>
      <c r="AB16" s="940"/>
      <c r="AC16" s="897"/>
      <c r="AD16" s="897" t="s">
        <v>442</v>
      </c>
      <c r="AE16" s="397" t="s">
        <v>698</v>
      </c>
      <c r="AF16" s="397" t="s">
        <v>573</v>
      </c>
      <c r="AG16" s="397" t="s">
        <v>569</v>
      </c>
      <c r="AH16" s="397" t="s">
        <v>570</v>
      </c>
      <c r="AI16" s="397" t="s">
        <v>571</v>
      </c>
      <c r="AJ16" s="397" t="s">
        <v>572</v>
      </c>
      <c r="AK16" s="397" t="s">
        <v>573</v>
      </c>
      <c r="AL16" s="397"/>
      <c r="AM16" s="898" t="s">
        <v>257</v>
      </c>
      <c r="AN16" s="1024" t="s">
        <v>256</v>
      </c>
      <c r="AO16" s="1024"/>
      <c r="AP16" s="940"/>
      <c r="AQ16" s="897"/>
      <c r="AR16" s="897" t="s">
        <v>442</v>
      </c>
      <c r="AS16" s="397" t="s">
        <v>698</v>
      </c>
      <c r="AT16" s="397" t="s">
        <v>573</v>
      </c>
      <c r="AU16" s="397" t="s">
        <v>569</v>
      </c>
      <c r="AV16" s="397" t="s">
        <v>570</v>
      </c>
      <c r="AW16" s="397" t="s">
        <v>571</v>
      </c>
      <c r="AX16" s="397" t="s">
        <v>572</v>
      </c>
      <c r="AY16" s="397" t="s">
        <v>573</v>
      </c>
      <c r="AZ16" s="397"/>
      <c r="BA16" s="898" t="s">
        <v>257</v>
      </c>
      <c r="BB16" s="1024" t="s">
        <v>256</v>
      </c>
      <c r="BC16" s="1024"/>
      <c r="BD16" s="940"/>
      <c r="BE16" s="897"/>
      <c r="BF16" s="897" t="s">
        <v>442</v>
      </c>
      <c r="BG16" s="397" t="s">
        <v>698</v>
      </c>
      <c r="BH16" s="397" t="s">
        <v>573</v>
      </c>
      <c r="BI16" s="397" t="s">
        <v>569</v>
      </c>
      <c r="BJ16" s="397" t="s">
        <v>570</v>
      </c>
      <c r="BK16" s="397" t="s">
        <v>571</v>
      </c>
      <c r="BL16" s="397" t="s">
        <v>572</v>
      </c>
      <c r="BM16" s="397" t="s">
        <v>573</v>
      </c>
      <c r="BN16" s="397"/>
      <c r="BO16" s="898" t="s">
        <v>257</v>
      </c>
      <c r="BP16" s="1024" t="s">
        <v>256</v>
      </c>
      <c r="BQ16" s="1024"/>
      <c r="BR16" s="940"/>
      <c r="BS16" s="897"/>
      <c r="BT16" s="897" t="s">
        <v>442</v>
      </c>
      <c r="BU16" s="397" t="s">
        <v>698</v>
      </c>
      <c r="BV16" s="397" t="s">
        <v>573</v>
      </c>
      <c r="BW16" s="397" t="s">
        <v>569</v>
      </c>
      <c r="BX16" s="397" t="s">
        <v>570</v>
      </c>
      <c r="BY16" s="397" t="s">
        <v>571</v>
      </c>
      <c r="BZ16" s="397" t="s">
        <v>572</v>
      </c>
      <c r="CA16" s="397" t="s">
        <v>573</v>
      </c>
      <c r="CB16" s="397"/>
      <c r="CC16" s="898" t="s">
        <v>257</v>
      </c>
      <c r="CD16" s="1024" t="s">
        <v>256</v>
      </c>
      <c r="CE16" s="1024"/>
      <c r="CF16" s="940"/>
      <c r="CG16" s="897"/>
      <c r="CH16" s="897" t="s">
        <v>442</v>
      </c>
      <c r="CI16" s="397" t="s">
        <v>698</v>
      </c>
      <c r="CJ16" s="397" t="s">
        <v>573</v>
      </c>
      <c r="CK16" s="397" t="s">
        <v>569</v>
      </c>
      <c r="CL16" s="397" t="s">
        <v>570</v>
      </c>
      <c r="CM16" s="397" t="s">
        <v>571</v>
      </c>
      <c r="CN16" s="397" t="s">
        <v>572</v>
      </c>
      <c r="CO16" s="397" t="s">
        <v>573</v>
      </c>
      <c r="CP16" s="397"/>
      <c r="CQ16" s="898" t="s">
        <v>257</v>
      </c>
      <c r="CR16" s="1024" t="s">
        <v>256</v>
      </c>
      <c r="CS16" s="1024"/>
      <c r="CT16" s="940"/>
      <c r="CU16" s="1028"/>
      <c r="CV16" s="940"/>
      <c r="DH16" s="34"/>
    </row>
    <row r="17" spans="1:112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47">
        <f t="shared" ca="1" si="0"/>
        <v>12</v>
      </c>
      <c r="AA17" s="1047"/>
      <c r="AB17" s="664">
        <f ca="1">OFFSET(AB17,0,-2)+1</f>
        <v>13</v>
      </c>
      <c r="AC17" s="698">
        <f ca="1">OFFSET(AC17,0,-1)</f>
        <v>13</v>
      </c>
      <c r="AD17" s="900">
        <f t="shared" ref="AD17:AN17" ca="1" si="1">OFFSET(AD17,0,-1)+1</f>
        <v>14</v>
      </c>
      <c r="AE17" s="900">
        <f t="shared" ca="1" si="1"/>
        <v>15</v>
      </c>
      <c r="AF17" s="900">
        <f t="shared" ca="1" si="1"/>
        <v>16</v>
      </c>
      <c r="AG17" s="900">
        <f t="shared" ca="1" si="1"/>
        <v>17</v>
      </c>
      <c r="AH17" s="900">
        <f t="shared" ca="1" si="1"/>
        <v>18</v>
      </c>
      <c r="AI17" s="900">
        <f t="shared" ca="1" si="1"/>
        <v>19</v>
      </c>
      <c r="AJ17" s="900">
        <f t="shared" ca="1" si="1"/>
        <v>20</v>
      </c>
      <c r="AK17" s="900">
        <f t="shared" ca="1" si="1"/>
        <v>21</v>
      </c>
      <c r="AL17" s="698">
        <f ca="1">OFFSET(AL17,0,-1)</f>
        <v>21</v>
      </c>
      <c r="AM17" s="900">
        <f t="shared" ca="1" si="1"/>
        <v>22</v>
      </c>
      <c r="AN17" s="1047">
        <f t="shared" ca="1" si="1"/>
        <v>23</v>
      </c>
      <c r="AO17" s="1047"/>
      <c r="AP17" s="900">
        <f ca="1">OFFSET(AP17,0,-2)+1</f>
        <v>24</v>
      </c>
      <c r="AQ17" s="698">
        <f ca="1">OFFSET(AQ17,0,-1)</f>
        <v>24</v>
      </c>
      <c r="AR17" s="900">
        <f t="shared" ref="AR17:BB17" ca="1" si="2">OFFSET(AR17,0,-1)+1</f>
        <v>25</v>
      </c>
      <c r="AS17" s="900">
        <f t="shared" ca="1" si="2"/>
        <v>26</v>
      </c>
      <c r="AT17" s="900">
        <f t="shared" ca="1" si="2"/>
        <v>27</v>
      </c>
      <c r="AU17" s="900">
        <f t="shared" ca="1" si="2"/>
        <v>28</v>
      </c>
      <c r="AV17" s="900">
        <f t="shared" ca="1" si="2"/>
        <v>29</v>
      </c>
      <c r="AW17" s="900">
        <f t="shared" ca="1" si="2"/>
        <v>30</v>
      </c>
      <c r="AX17" s="900">
        <f t="shared" ca="1" si="2"/>
        <v>31</v>
      </c>
      <c r="AY17" s="900">
        <f t="shared" ca="1" si="2"/>
        <v>32</v>
      </c>
      <c r="AZ17" s="698">
        <f ca="1">OFFSET(AZ17,0,-1)</f>
        <v>32</v>
      </c>
      <c r="BA17" s="900">
        <f t="shared" ca="1" si="2"/>
        <v>33</v>
      </c>
      <c r="BB17" s="1047">
        <f t="shared" ca="1" si="2"/>
        <v>34</v>
      </c>
      <c r="BC17" s="1047"/>
      <c r="BD17" s="900">
        <f ca="1">OFFSET(BD17,0,-2)+1</f>
        <v>35</v>
      </c>
      <c r="BE17" s="698">
        <f ca="1">OFFSET(BE17,0,-1)</f>
        <v>35</v>
      </c>
      <c r="BF17" s="900">
        <f t="shared" ref="BF17:BP17" ca="1" si="3">OFFSET(BF17,0,-1)+1</f>
        <v>36</v>
      </c>
      <c r="BG17" s="900">
        <f t="shared" ca="1" si="3"/>
        <v>37</v>
      </c>
      <c r="BH17" s="900">
        <f t="shared" ca="1" si="3"/>
        <v>38</v>
      </c>
      <c r="BI17" s="900">
        <f t="shared" ca="1" si="3"/>
        <v>39</v>
      </c>
      <c r="BJ17" s="900">
        <f t="shared" ca="1" si="3"/>
        <v>40</v>
      </c>
      <c r="BK17" s="900">
        <f t="shared" ca="1" si="3"/>
        <v>41</v>
      </c>
      <c r="BL17" s="900">
        <f t="shared" ca="1" si="3"/>
        <v>42</v>
      </c>
      <c r="BM17" s="900">
        <f t="shared" ca="1" si="3"/>
        <v>43</v>
      </c>
      <c r="BN17" s="698">
        <f ca="1">OFFSET(BN17,0,-1)</f>
        <v>43</v>
      </c>
      <c r="BO17" s="900">
        <f t="shared" ca="1" si="3"/>
        <v>44</v>
      </c>
      <c r="BP17" s="1047">
        <f t="shared" ca="1" si="3"/>
        <v>45</v>
      </c>
      <c r="BQ17" s="1047"/>
      <c r="BR17" s="900">
        <f ca="1">OFFSET(BR17,0,-2)+1</f>
        <v>46</v>
      </c>
      <c r="BS17" s="698">
        <f ca="1">OFFSET(BS17,0,-1)</f>
        <v>46</v>
      </c>
      <c r="BT17" s="900">
        <f t="shared" ref="BT17:CD17" ca="1" si="4">OFFSET(BT17,0,-1)+1</f>
        <v>47</v>
      </c>
      <c r="BU17" s="900">
        <f t="shared" ca="1" si="4"/>
        <v>48</v>
      </c>
      <c r="BV17" s="900">
        <f t="shared" ca="1" si="4"/>
        <v>49</v>
      </c>
      <c r="BW17" s="900">
        <f t="shared" ca="1" si="4"/>
        <v>50</v>
      </c>
      <c r="BX17" s="900">
        <f t="shared" ca="1" si="4"/>
        <v>51</v>
      </c>
      <c r="BY17" s="900">
        <f t="shared" ca="1" si="4"/>
        <v>52</v>
      </c>
      <c r="BZ17" s="900">
        <f t="shared" ca="1" si="4"/>
        <v>53</v>
      </c>
      <c r="CA17" s="900">
        <f t="shared" ca="1" si="4"/>
        <v>54</v>
      </c>
      <c r="CB17" s="698">
        <f ca="1">OFFSET(CB17,0,-1)</f>
        <v>54</v>
      </c>
      <c r="CC17" s="900">
        <f t="shared" ca="1" si="4"/>
        <v>55</v>
      </c>
      <c r="CD17" s="1047">
        <f t="shared" ca="1" si="4"/>
        <v>56</v>
      </c>
      <c r="CE17" s="1047"/>
      <c r="CF17" s="900">
        <f ca="1">OFFSET(CF17,0,-2)+1</f>
        <v>57</v>
      </c>
      <c r="CG17" s="698">
        <f ca="1">OFFSET(CG17,0,-1)</f>
        <v>57</v>
      </c>
      <c r="CH17" s="900">
        <f t="shared" ref="CH17:CR17" ca="1" si="5">OFFSET(CH17,0,-1)+1</f>
        <v>58</v>
      </c>
      <c r="CI17" s="900">
        <f t="shared" ca="1" si="5"/>
        <v>59</v>
      </c>
      <c r="CJ17" s="900">
        <f t="shared" ca="1" si="5"/>
        <v>60</v>
      </c>
      <c r="CK17" s="900">
        <f t="shared" ca="1" si="5"/>
        <v>61</v>
      </c>
      <c r="CL17" s="900">
        <f t="shared" ca="1" si="5"/>
        <v>62</v>
      </c>
      <c r="CM17" s="900">
        <f t="shared" ca="1" si="5"/>
        <v>63</v>
      </c>
      <c r="CN17" s="900">
        <f t="shared" ca="1" si="5"/>
        <v>64</v>
      </c>
      <c r="CO17" s="900">
        <f t="shared" ca="1" si="5"/>
        <v>65</v>
      </c>
      <c r="CP17" s="698">
        <f ca="1">OFFSET(CP17,0,-1)</f>
        <v>65</v>
      </c>
      <c r="CQ17" s="900">
        <f t="shared" ca="1" si="5"/>
        <v>66</v>
      </c>
      <c r="CR17" s="1047">
        <f t="shared" ca="1" si="5"/>
        <v>67</v>
      </c>
      <c r="CS17" s="1047"/>
      <c r="CT17" s="900">
        <f ca="1">OFFSET(CT17,0,-2)+1</f>
        <v>68</v>
      </c>
      <c r="CU17" s="665">
        <f ca="1">OFFSET(CU17,0,-1)</f>
        <v>68</v>
      </c>
      <c r="CV17" s="664">
        <f ca="1">OFFSET(CV17,0,-1)+1</f>
        <v>69</v>
      </c>
    </row>
    <row r="18" spans="1:112" ht="22.5">
      <c r="A18" s="1021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33" t="str">
        <f>IF('Перечень тарифов'!J21="","","" &amp; 'Перечень тарифов'!J21 &amp; "")</f>
        <v>Тариф на горячее водоснабжение Белоярский район, с.п.Верхнеказымский</v>
      </c>
      <c r="P18" s="1033"/>
      <c r="Q18" s="1033"/>
      <c r="R18" s="1033"/>
      <c r="S18" s="1033"/>
      <c r="T18" s="1033"/>
      <c r="U18" s="1033"/>
      <c r="V18" s="1033"/>
      <c r="W18" s="1033"/>
      <c r="X18" s="1033"/>
      <c r="Y18" s="1033"/>
      <c r="Z18" s="1033"/>
      <c r="AA18" s="1033"/>
      <c r="AB18" s="1033"/>
      <c r="AC18" s="1033"/>
      <c r="AD18" s="1033"/>
      <c r="AE18" s="1033"/>
      <c r="AF18" s="1033"/>
      <c r="AG18" s="1033"/>
      <c r="AH18" s="1033"/>
      <c r="AI18" s="1033"/>
      <c r="AJ18" s="1033"/>
      <c r="AK18" s="1033"/>
      <c r="AL18" s="1033"/>
      <c r="AM18" s="1033"/>
      <c r="AN18" s="1033"/>
      <c r="AO18" s="1033"/>
      <c r="AP18" s="1033"/>
      <c r="AQ18" s="1033"/>
      <c r="AR18" s="1033"/>
      <c r="AS18" s="1033"/>
      <c r="AT18" s="1033"/>
      <c r="AU18" s="1033"/>
      <c r="AV18" s="1033"/>
      <c r="AW18" s="1033"/>
      <c r="AX18" s="1033"/>
      <c r="AY18" s="1033"/>
      <c r="AZ18" s="1033"/>
      <c r="BA18" s="1033"/>
      <c r="BB18" s="1033"/>
      <c r="BC18" s="1033"/>
      <c r="BD18" s="1033"/>
      <c r="BE18" s="1033"/>
      <c r="BF18" s="1033"/>
      <c r="BG18" s="1033"/>
      <c r="BH18" s="1033"/>
      <c r="BI18" s="1033"/>
      <c r="BJ18" s="1033"/>
      <c r="BK18" s="1033"/>
      <c r="BL18" s="1033"/>
      <c r="BM18" s="1033"/>
      <c r="BN18" s="1033"/>
      <c r="BO18" s="1033"/>
      <c r="BP18" s="1033"/>
      <c r="BQ18" s="1033"/>
      <c r="BR18" s="1033"/>
      <c r="BS18" s="1033"/>
      <c r="BT18" s="1033"/>
      <c r="BU18" s="1033"/>
      <c r="BV18" s="1033"/>
      <c r="BW18" s="1033"/>
      <c r="BX18" s="1033"/>
      <c r="BY18" s="1033"/>
      <c r="BZ18" s="1033"/>
      <c r="CA18" s="1033"/>
      <c r="CB18" s="1033"/>
      <c r="CC18" s="1033"/>
      <c r="CD18" s="1033"/>
      <c r="CE18" s="1033"/>
      <c r="CF18" s="1033"/>
      <c r="CG18" s="1033"/>
      <c r="CH18" s="1033"/>
      <c r="CI18" s="1033"/>
      <c r="CJ18" s="1033"/>
      <c r="CK18" s="1033"/>
      <c r="CL18" s="1033"/>
      <c r="CM18" s="1033"/>
      <c r="CN18" s="1033"/>
      <c r="CO18" s="1033"/>
      <c r="CP18" s="1033"/>
      <c r="CQ18" s="1033"/>
      <c r="CR18" s="1033"/>
      <c r="CS18" s="1033"/>
      <c r="CT18" s="1033"/>
      <c r="CU18" s="1033"/>
      <c r="CV18" s="509" t="s">
        <v>448</v>
      </c>
    </row>
    <row r="19" spans="1:112" hidden="1">
      <c r="A19" s="1021"/>
      <c r="B19" s="1021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/>
      <c r="N19" s="630"/>
      <c r="O19" s="1033"/>
      <c r="P19" s="1033"/>
      <c r="Q19" s="1033"/>
      <c r="R19" s="1033"/>
      <c r="S19" s="1033"/>
      <c r="T19" s="1033"/>
      <c r="U19" s="1033"/>
      <c r="V19" s="1033"/>
      <c r="W19" s="1033"/>
      <c r="X19" s="1033"/>
      <c r="Y19" s="1033"/>
      <c r="Z19" s="1033"/>
      <c r="AA19" s="1033"/>
      <c r="AB19" s="1033"/>
      <c r="AC19" s="1033"/>
      <c r="AD19" s="1033"/>
      <c r="AE19" s="1033"/>
      <c r="AF19" s="1033"/>
      <c r="AG19" s="1033"/>
      <c r="AH19" s="1033"/>
      <c r="AI19" s="1033"/>
      <c r="AJ19" s="1033"/>
      <c r="AK19" s="1033"/>
      <c r="AL19" s="1033"/>
      <c r="AM19" s="1033"/>
      <c r="AN19" s="1033"/>
      <c r="AO19" s="1033"/>
      <c r="AP19" s="1033"/>
      <c r="AQ19" s="1033"/>
      <c r="AR19" s="1033"/>
      <c r="AS19" s="1033"/>
      <c r="AT19" s="1033"/>
      <c r="AU19" s="1033"/>
      <c r="AV19" s="1033"/>
      <c r="AW19" s="1033"/>
      <c r="AX19" s="1033"/>
      <c r="AY19" s="1033"/>
      <c r="AZ19" s="1033"/>
      <c r="BA19" s="1033"/>
      <c r="BB19" s="1033"/>
      <c r="BC19" s="1033"/>
      <c r="BD19" s="1033"/>
      <c r="BE19" s="1033"/>
      <c r="BF19" s="1033"/>
      <c r="BG19" s="1033"/>
      <c r="BH19" s="1033"/>
      <c r="BI19" s="1033"/>
      <c r="BJ19" s="1033"/>
      <c r="BK19" s="1033"/>
      <c r="BL19" s="1033"/>
      <c r="BM19" s="1033"/>
      <c r="BN19" s="1033"/>
      <c r="BO19" s="1033"/>
      <c r="BP19" s="1033"/>
      <c r="BQ19" s="1033"/>
      <c r="BR19" s="1033"/>
      <c r="BS19" s="1033"/>
      <c r="BT19" s="1033"/>
      <c r="BU19" s="1033"/>
      <c r="BV19" s="1033"/>
      <c r="BW19" s="1033"/>
      <c r="BX19" s="1033"/>
      <c r="BY19" s="1033"/>
      <c r="BZ19" s="1033"/>
      <c r="CA19" s="1033"/>
      <c r="CB19" s="1033"/>
      <c r="CC19" s="1033"/>
      <c r="CD19" s="1033"/>
      <c r="CE19" s="1033"/>
      <c r="CF19" s="1033"/>
      <c r="CG19" s="1033"/>
      <c r="CH19" s="1033"/>
      <c r="CI19" s="1033"/>
      <c r="CJ19" s="1033"/>
      <c r="CK19" s="1033"/>
      <c r="CL19" s="1033"/>
      <c r="CM19" s="1033"/>
      <c r="CN19" s="1033"/>
      <c r="CO19" s="1033"/>
      <c r="CP19" s="1033"/>
      <c r="CQ19" s="1033"/>
      <c r="CR19" s="1033"/>
      <c r="CS19" s="1033"/>
      <c r="CT19" s="1033"/>
      <c r="CU19" s="1033"/>
      <c r="CV19" s="509"/>
    </row>
    <row r="20" spans="1:112" hidden="1">
      <c r="A20" s="1021"/>
      <c r="B20" s="1021"/>
      <c r="C20" s="1021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33"/>
      <c r="P20" s="1033"/>
      <c r="Q20" s="1033"/>
      <c r="R20" s="1033"/>
      <c r="S20" s="1033"/>
      <c r="T20" s="1033"/>
      <c r="U20" s="1033"/>
      <c r="V20" s="1033"/>
      <c r="W20" s="1033"/>
      <c r="X20" s="1033"/>
      <c r="Y20" s="1033"/>
      <c r="Z20" s="1033"/>
      <c r="AA20" s="1033"/>
      <c r="AB20" s="1033"/>
      <c r="AC20" s="1033"/>
      <c r="AD20" s="1033"/>
      <c r="AE20" s="1033"/>
      <c r="AF20" s="1033"/>
      <c r="AG20" s="1033"/>
      <c r="AH20" s="1033"/>
      <c r="AI20" s="1033"/>
      <c r="AJ20" s="1033"/>
      <c r="AK20" s="1033"/>
      <c r="AL20" s="1033"/>
      <c r="AM20" s="1033"/>
      <c r="AN20" s="1033"/>
      <c r="AO20" s="1033"/>
      <c r="AP20" s="1033"/>
      <c r="AQ20" s="1033"/>
      <c r="AR20" s="1033"/>
      <c r="AS20" s="1033"/>
      <c r="AT20" s="1033"/>
      <c r="AU20" s="1033"/>
      <c r="AV20" s="1033"/>
      <c r="AW20" s="1033"/>
      <c r="AX20" s="1033"/>
      <c r="AY20" s="1033"/>
      <c r="AZ20" s="1033"/>
      <c r="BA20" s="1033"/>
      <c r="BB20" s="1033"/>
      <c r="BC20" s="1033"/>
      <c r="BD20" s="1033"/>
      <c r="BE20" s="1033"/>
      <c r="BF20" s="1033"/>
      <c r="BG20" s="1033"/>
      <c r="BH20" s="1033"/>
      <c r="BI20" s="1033"/>
      <c r="BJ20" s="1033"/>
      <c r="BK20" s="1033"/>
      <c r="BL20" s="1033"/>
      <c r="BM20" s="1033"/>
      <c r="BN20" s="1033"/>
      <c r="BO20" s="1033"/>
      <c r="BP20" s="1033"/>
      <c r="BQ20" s="1033"/>
      <c r="BR20" s="1033"/>
      <c r="BS20" s="1033"/>
      <c r="BT20" s="1033"/>
      <c r="BU20" s="1033"/>
      <c r="BV20" s="1033"/>
      <c r="BW20" s="1033"/>
      <c r="BX20" s="1033"/>
      <c r="BY20" s="1033"/>
      <c r="BZ20" s="1033"/>
      <c r="CA20" s="1033"/>
      <c r="CB20" s="1033"/>
      <c r="CC20" s="1033"/>
      <c r="CD20" s="1033"/>
      <c r="CE20" s="1033"/>
      <c r="CF20" s="1033"/>
      <c r="CG20" s="1033"/>
      <c r="CH20" s="1033"/>
      <c r="CI20" s="1033"/>
      <c r="CJ20" s="1033"/>
      <c r="CK20" s="1033"/>
      <c r="CL20" s="1033"/>
      <c r="CM20" s="1033"/>
      <c r="CN20" s="1033"/>
      <c r="CO20" s="1033"/>
      <c r="CP20" s="1033"/>
      <c r="CQ20" s="1033"/>
      <c r="CR20" s="1033"/>
      <c r="CS20" s="1033"/>
      <c r="CT20" s="1033"/>
      <c r="CU20" s="1033"/>
      <c r="CV20" s="509"/>
      <c r="CZ20" s="641"/>
    </row>
    <row r="21" spans="1:112" ht="33.75">
      <c r="A21" s="1021"/>
      <c r="B21" s="1021"/>
      <c r="C21" s="1021"/>
      <c r="D21" s="1021">
        <v>1</v>
      </c>
      <c r="E21" s="649"/>
      <c r="F21" s="648"/>
      <c r="G21" s="648"/>
      <c r="H21" s="1030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384</v>
      </c>
      <c r="N21" s="630"/>
      <c r="O21" s="1032"/>
      <c r="P21" s="1032"/>
      <c r="Q21" s="1032"/>
      <c r="R21" s="1032"/>
      <c r="S21" s="1032"/>
      <c r="T21" s="1032"/>
      <c r="U21" s="1032"/>
      <c r="V21" s="1032"/>
      <c r="W21" s="1032"/>
      <c r="X21" s="1032"/>
      <c r="Y21" s="1032"/>
      <c r="Z21" s="1032"/>
      <c r="AA21" s="1032"/>
      <c r="AB21" s="1032"/>
      <c r="AC21" s="1032"/>
      <c r="AD21" s="1032"/>
      <c r="AE21" s="1032"/>
      <c r="AF21" s="1032"/>
      <c r="AG21" s="1032"/>
      <c r="AH21" s="1032"/>
      <c r="AI21" s="1032"/>
      <c r="AJ21" s="1032"/>
      <c r="AK21" s="1032"/>
      <c r="AL21" s="1032"/>
      <c r="AM21" s="1032"/>
      <c r="AN21" s="1032"/>
      <c r="AO21" s="1032"/>
      <c r="AP21" s="1032"/>
      <c r="AQ21" s="1032"/>
      <c r="AR21" s="1032"/>
      <c r="AS21" s="1032"/>
      <c r="AT21" s="1032"/>
      <c r="AU21" s="1032"/>
      <c r="AV21" s="1032"/>
      <c r="AW21" s="1032"/>
      <c r="AX21" s="1032"/>
      <c r="AY21" s="1032"/>
      <c r="AZ21" s="1032"/>
      <c r="BA21" s="1032"/>
      <c r="BB21" s="1032"/>
      <c r="BC21" s="1032"/>
      <c r="BD21" s="1032"/>
      <c r="BE21" s="1032"/>
      <c r="BF21" s="1032"/>
      <c r="BG21" s="1032"/>
      <c r="BH21" s="1032"/>
      <c r="BI21" s="1032"/>
      <c r="BJ21" s="1032"/>
      <c r="BK21" s="1032"/>
      <c r="BL21" s="1032"/>
      <c r="BM21" s="1032"/>
      <c r="BN21" s="1032"/>
      <c r="BO21" s="1032"/>
      <c r="BP21" s="1032"/>
      <c r="BQ21" s="1032"/>
      <c r="BR21" s="1032"/>
      <c r="BS21" s="1032"/>
      <c r="BT21" s="1032"/>
      <c r="BU21" s="1032"/>
      <c r="BV21" s="1032"/>
      <c r="BW21" s="1032"/>
      <c r="BX21" s="1032"/>
      <c r="BY21" s="1032"/>
      <c r="BZ21" s="1032"/>
      <c r="CA21" s="1032"/>
      <c r="CB21" s="1032"/>
      <c r="CC21" s="1032"/>
      <c r="CD21" s="1032"/>
      <c r="CE21" s="1032"/>
      <c r="CF21" s="1032"/>
      <c r="CG21" s="1032"/>
      <c r="CH21" s="1032"/>
      <c r="CI21" s="1032"/>
      <c r="CJ21" s="1032"/>
      <c r="CK21" s="1032"/>
      <c r="CL21" s="1032"/>
      <c r="CM21" s="1032"/>
      <c r="CN21" s="1032"/>
      <c r="CO21" s="1032"/>
      <c r="CP21" s="1032"/>
      <c r="CQ21" s="1032"/>
      <c r="CR21" s="1032"/>
      <c r="CS21" s="1032"/>
      <c r="CT21" s="1032"/>
      <c r="CU21" s="1032"/>
      <c r="CV21" s="509" t="s">
        <v>575</v>
      </c>
      <c r="CZ21" s="641"/>
    </row>
    <row r="22" spans="1:112" ht="33.75">
      <c r="A22" s="1021"/>
      <c r="B22" s="1021"/>
      <c r="C22" s="1021"/>
      <c r="D22" s="1021"/>
      <c r="E22" s="1022" t="s">
        <v>83</v>
      </c>
      <c r="F22" s="646"/>
      <c r="G22" s="648"/>
      <c r="H22" s="1030"/>
      <c r="I22" s="1030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35" t="s">
        <v>715</v>
      </c>
      <c r="P22" s="1035"/>
      <c r="Q22" s="1035"/>
      <c r="R22" s="1035"/>
      <c r="S22" s="1035"/>
      <c r="T22" s="1035"/>
      <c r="U22" s="1035"/>
      <c r="V22" s="1035"/>
      <c r="W22" s="1035"/>
      <c r="X22" s="1035"/>
      <c r="Y22" s="1035"/>
      <c r="Z22" s="1035"/>
      <c r="AA22" s="1035"/>
      <c r="AB22" s="1035"/>
      <c r="AC22" s="1035"/>
      <c r="AD22" s="1035"/>
      <c r="AE22" s="1035"/>
      <c r="AF22" s="1035"/>
      <c r="AG22" s="1035"/>
      <c r="AH22" s="1035"/>
      <c r="AI22" s="1035"/>
      <c r="AJ22" s="1035"/>
      <c r="AK22" s="1035"/>
      <c r="AL22" s="1035"/>
      <c r="AM22" s="1035"/>
      <c r="AN22" s="1035"/>
      <c r="AO22" s="1035"/>
      <c r="AP22" s="1035"/>
      <c r="AQ22" s="1035"/>
      <c r="AR22" s="1035"/>
      <c r="AS22" s="1035"/>
      <c r="AT22" s="1035"/>
      <c r="AU22" s="1035"/>
      <c r="AV22" s="1035"/>
      <c r="AW22" s="1035"/>
      <c r="AX22" s="1035"/>
      <c r="AY22" s="1035"/>
      <c r="AZ22" s="1035"/>
      <c r="BA22" s="1035"/>
      <c r="BB22" s="1035"/>
      <c r="BC22" s="1035"/>
      <c r="BD22" s="1035"/>
      <c r="BE22" s="1035"/>
      <c r="BF22" s="1035"/>
      <c r="BG22" s="1035"/>
      <c r="BH22" s="1035"/>
      <c r="BI22" s="1035"/>
      <c r="BJ22" s="1035"/>
      <c r="BK22" s="1035"/>
      <c r="BL22" s="1035"/>
      <c r="BM22" s="1035"/>
      <c r="BN22" s="1035"/>
      <c r="BO22" s="1035"/>
      <c r="BP22" s="1035"/>
      <c r="BQ22" s="1035"/>
      <c r="BR22" s="1035"/>
      <c r="BS22" s="1035"/>
      <c r="BT22" s="1035"/>
      <c r="BU22" s="1035"/>
      <c r="BV22" s="1035"/>
      <c r="BW22" s="1035"/>
      <c r="BX22" s="1035"/>
      <c r="BY22" s="1035"/>
      <c r="BZ22" s="1035"/>
      <c r="CA22" s="1035"/>
      <c r="CB22" s="1035"/>
      <c r="CC22" s="1035"/>
      <c r="CD22" s="1035"/>
      <c r="CE22" s="1035"/>
      <c r="CF22" s="1035"/>
      <c r="CG22" s="1035"/>
      <c r="CH22" s="1035"/>
      <c r="CI22" s="1035"/>
      <c r="CJ22" s="1035"/>
      <c r="CK22" s="1035"/>
      <c r="CL22" s="1035"/>
      <c r="CM22" s="1035"/>
      <c r="CN22" s="1035"/>
      <c r="CO22" s="1035"/>
      <c r="CP22" s="1035"/>
      <c r="CQ22" s="1035"/>
      <c r="CR22" s="1035"/>
      <c r="CS22" s="1035"/>
      <c r="CT22" s="1035"/>
      <c r="CU22" s="1035"/>
      <c r="CV22" s="509" t="s">
        <v>450</v>
      </c>
      <c r="CX22" s="641" t="str">
        <f>strCheckUnique(CY22:CY26)</f>
        <v/>
      </c>
      <c r="CZ22" s="641"/>
    </row>
    <row r="23" spans="1:112" ht="39.950000000000003" customHeight="1">
      <c r="A23" s="1021"/>
      <c r="B23" s="1021"/>
      <c r="C23" s="1021"/>
      <c r="D23" s="1021"/>
      <c r="E23" s="1022"/>
      <c r="F23" s="1021">
        <v>1</v>
      </c>
      <c r="G23" s="646"/>
      <c r="H23" s="1030"/>
      <c r="I23" s="1030"/>
      <c r="J23" s="1030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 t="s">
        <v>1208</v>
      </c>
      <c r="N23" s="1037"/>
      <c r="O23" s="620"/>
      <c r="P23" s="907">
        <v>0</v>
      </c>
      <c r="Q23" s="907">
        <v>69.540000000000006</v>
      </c>
      <c r="R23" s="907">
        <v>7308.43</v>
      </c>
      <c r="S23" s="620"/>
      <c r="T23" s="620"/>
      <c r="U23" s="620"/>
      <c r="V23" s="620"/>
      <c r="W23" s="691"/>
      <c r="X23" s="620"/>
      <c r="Y23" s="1025" t="s">
        <v>934</v>
      </c>
      <c r="Z23" s="1040" t="s">
        <v>74</v>
      </c>
      <c r="AA23" s="1025" t="s">
        <v>1209</v>
      </c>
      <c r="AB23" s="1040" t="s">
        <v>74</v>
      </c>
      <c r="AC23" s="691"/>
      <c r="AD23" s="907">
        <v>0</v>
      </c>
      <c r="AE23" s="907">
        <v>73.239999999999995</v>
      </c>
      <c r="AF23" s="907">
        <v>7651.93</v>
      </c>
      <c r="AG23" s="691"/>
      <c r="AH23" s="691"/>
      <c r="AI23" s="691"/>
      <c r="AJ23" s="691"/>
      <c r="AK23" s="691"/>
      <c r="AL23" s="691"/>
      <c r="AM23" s="1025" t="s">
        <v>1210</v>
      </c>
      <c r="AN23" s="1040" t="s">
        <v>74</v>
      </c>
      <c r="AO23" s="1025" t="s">
        <v>1203</v>
      </c>
      <c r="AP23" s="1040" t="s">
        <v>74</v>
      </c>
      <c r="AQ23" s="691"/>
      <c r="AR23" s="907">
        <v>0</v>
      </c>
      <c r="AS23" s="907">
        <v>73.239999999999995</v>
      </c>
      <c r="AT23" s="907">
        <v>7627.31</v>
      </c>
      <c r="AU23" s="691"/>
      <c r="AV23" s="691"/>
      <c r="AW23" s="691"/>
      <c r="AX23" s="691"/>
      <c r="AY23" s="691"/>
      <c r="AZ23" s="691"/>
      <c r="BA23" s="1025" t="s">
        <v>1205</v>
      </c>
      <c r="BB23" s="1040" t="s">
        <v>74</v>
      </c>
      <c r="BC23" s="1025" t="s">
        <v>1211</v>
      </c>
      <c r="BD23" s="1040" t="s">
        <v>74</v>
      </c>
      <c r="BE23" s="691"/>
      <c r="BF23" s="907">
        <v>0</v>
      </c>
      <c r="BG23" s="907">
        <v>75.66</v>
      </c>
      <c r="BH23" s="907">
        <v>7932.4</v>
      </c>
      <c r="BI23" s="691"/>
      <c r="BJ23" s="691"/>
      <c r="BK23" s="691"/>
      <c r="BL23" s="691"/>
      <c r="BM23" s="691"/>
      <c r="BN23" s="691"/>
      <c r="BO23" s="1025" t="s">
        <v>1212</v>
      </c>
      <c r="BP23" s="1040" t="s">
        <v>74</v>
      </c>
      <c r="BQ23" s="1025" t="s">
        <v>1206</v>
      </c>
      <c r="BR23" s="1040" t="s">
        <v>74</v>
      </c>
      <c r="BS23" s="691"/>
      <c r="BT23" s="907">
        <v>0</v>
      </c>
      <c r="BU23" s="907">
        <v>75.66</v>
      </c>
      <c r="BV23" s="907">
        <v>7943.14</v>
      </c>
      <c r="BW23" s="691"/>
      <c r="BX23" s="691"/>
      <c r="BY23" s="691"/>
      <c r="BZ23" s="691"/>
      <c r="CA23" s="691"/>
      <c r="CB23" s="691"/>
      <c r="CC23" s="1025" t="s">
        <v>1207</v>
      </c>
      <c r="CD23" s="1040" t="s">
        <v>74</v>
      </c>
      <c r="CE23" s="1025" t="s">
        <v>1213</v>
      </c>
      <c r="CF23" s="1040" t="s">
        <v>74</v>
      </c>
      <c r="CG23" s="691"/>
      <c r="CH23" s="907">
        <v>0</v>
      </c>
      <c r="CI23" s="907">
        <v>76.94</v>
      </c>
      <c r="CJ23" s="907">
        <v>8260.86</v>
      </c>
      <c r="CK23" s="691"/>
      <c r="CL23" s="691"/>
      <c r="CM23" s="691"/>
      <c r="CN23" s="691"/>
      <c r="CO23" s="691"/>
      <c r="CP23" s="691"/>
      <c r="CQ23" s="1025" t="s">
        <v>1214</v>
      </c>
      <c r="CR23" s="1040" t="s">
        <v>74</v>
      </c>
      <c r="CS23" s="1025" t="s">
        <v>935</v>
      </c>
      <c r="CT23" s="1040" t="s">
        <v>75</v>
      </c>
      <c r="CU23" s="629"/>
      <c r="CV23" s="992" t="s">
        <v>629</v>
      </c>
      <c r="CW23" s="636" t="str">
        <f>strCheckDate(O24:CU24)</f>
        <v/>
      </c>
      <c r="CY23" s="641" t="str">
        <f>IF(M23="","",M23 )</f>
        <v>с учетом НДС</v>
      </c>
      <c r="CZ23" s="641"/>
      <c r="DA23" s="641"/>
      <c r="DB23" s="641"/>
    </row>
    <row r="24" spans="1:112" ht="39.950000000000003" hidden="1" customHeight="1">
      <c r="A24" s="1021"/>
      <c r="B24" s="1021"/>
      <c r="C24" s="1021"/>
      <c r="D24" s="1021"/>
      <c r="E24" s="1022"/>
      <c r="F24" s="1021"/>
      <c r="G24" s="646"/>
      <c r="H24" s="1030"/>
      <c r="I24" s="1030"/>
      <c r="J24" s="1030"/>
      <c r="K24" s="655"/>
      <c r="L24" s="612"/>
      <c r="M24" s="661"/>
      <c r="N24" s="1037"/>
      <c r="O24" s="637"/>
      <c r="P24" s="637"/>
      <c r="Q24" s="634"/>
      <c r="R24" s="635" t="str">
        <f>Y23 &amp; "-" &amp; AA23</f>
        <v>01.01.2024-30.06.2024</v>
      </c>
      <c r="S24" s="635"/>
      <c r="T24" s="635"/>
      <c r="U24" s="635"/>
      <c r="V24" s="635"/>
      <c r="W24" s="703"/>
      <c r="X24" s="635"/>
      <c r="Y24" s="1025"/>
      <c r="Z24" s="1040"/>
      <c r="AA24" s="1034"/>
      <c r="AB24" s="1040"/>
      <c r="AC24" s="705"/>
      <c r="AD24" s="705"/>
      <c r="AE24" s="702"/>
      <c r="AF24" s="703" t="str">
        <f>AM23 &amp; "-" &amp; AO23</f>
        <v>01.07.2024-31.12.2024</v>
      </c>
      <c r="AG24" s="703"/>
      <c r="AH24" s="703"/>
      <c r="AI24" s="703"/>
      <c r="AJ24" s="703"/>
      <c r="AK24" s="703"/>
      <c r="AL24" s="703"/>
      <c r="AM24" s="1025"/>
      <c r="AN24" s="1040"/>
      <c r="AO24" s="1034"/>
      <c r="AP24" s="1040"/>
      <c r="AQ24" s="705"/>
      <c r="AR24" s="705"/>
      <c r="AS24" s="702"/>
      <c r="AT24" s="703" t="str">
        <f>BA23 &amp; "-" &amp; BC23</f>
        <v>01.01.2025-30.06.2025</v>
      </c>
      <c r="AU24" s="703"/>
      <c r="AV24" s="703"/>
      <c r="AW24" s="703"/>
      <c r="AX24" s="703"/>
      <c r="AY24" s="703"/>
      <c r="AZ24" s="703"/>
      <c r="BA24" s="1025"/>
      <c r="BB24" s="1040"/>
      <c r="BC24" s="1034"/>
      <c r="BD24" s="1040"/>
      <c r="BE24" s="705"/>
      <c r="BF24" s="705"/>
      <c r="BG24" s="702"/>
      <c r="BH24" s="703" t="str">
        <f>BO23 &amp; "-" &amp; BQ23</f>
        <v>01.07.2025-31.12.2025</v>
      </c>
      <c r="BI24" s="703"/>
      <c r="BJ24" s="703"/>
      <c r="BK24" s="703"/>
      <c r="BL24" s="703"/>
      <c r="BM24" s="703"/>
      <c r="BN24" s="703"/>
      <c r="BO24" s="1025"/>
      <c r="BP24" s="1040"/>
      <c r="BQ24" s="1034"/>
      <c r="BR24" s="1040"/>
      <c r="BS24" s="705"/>
      <c r="BT24" s="705"/>
      <c r="BU24" s="702"/>
      <c r="BV24" s="703" t="str">
        <f>CC23 &amp; "-" &amp; CE23</f>
        <v>01.01.2026-30.06.2026</v>
      </c>
      <c r="BW24" s="703"/>
      <c r="BX24" s="703"/>
      <c r="BY24" s="703"/>
      <c r="BZ24" s="703"/>
      <c r="CA24" s="703"/>
      <c r="CB24" s="703"/>
      <c r="CC24" s="1025"/>
      <c r="CD24" s="1040"/>
      <c r="CE24" s="1034"/>
      <c r="CF24" s="1040"/>
      <c r="CG24" s="705"/>
      <c r="CH24" s="705"/>
      <c r="CI24" s="702"/>
      <c r="CJ24" s="703" t="str">
        <f>CQ23 &amp; "-" &amp; CS23</f>
        <v>01.07.2026-31.12.2026</v>
      </c>
      <c r="CK24" s="703"/>
      <c r="CL24" s="703"/>
      <c r="CM24" s="703"/>
      <c r="CN24" s="703"/>
      <c r="CO24" s="703"/>
      <c r="CP24" s="703"/>
      <c r="CQ24" s="1025"/>
      <c r="CR24" s="1040"/>
      <c r="CS24" s="1034"/>
      <c r="CT24" s="1040"/>
      <c r="CU24" s="629"/>
      <c r="CV24" s="993"/>
      <c r="CZ24" s="641"/>
    </row>
    <row r="25" spans="1:112" s="600" customFormat="1" ht="15" hidden="1" customHeight="1">
      <c r="A25" s="1021"/>
      <c r="B25" s="1021"/>
      <c r="C25" s="1021"/>
      <c r="D25" s="1021"/>
      <c r="E25" s="1022"/>
      <c r="F25" s="1021"/>
      <c r="G25" s="646"/>
      <c r="H25" s="1030"/>
      <c r="I25" s="1030"/>
      <c r="J25" s="1030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3"/>
      <c r="AO25" s="843"/>
      <c r="AP25" s="843"/>
      <c r="AQ25" s="676"/>
      <c r="AR25" s="676"/>
      <c r="AS25" s="676"/>
      <c r="AT25" s="676"/>
      <c r="AU25" s="676"/>
      <c r="AV25" s="676"/>
      <c r="AW25" s="676"/>
      <c r="AX25" s="676"/>
      <c r="AY25" s="676"/>
      <c r="AZ25" s="676"/>
      <c r="BA25" s="697"/>
      <c r="BB25" s="843"/>
      <c r="BC25" s="843"/>
      <c r="BD25" s="843"/>
      <c r="BE25" s="676"/>
      <c r="BF25" s="676"/>
      <c r="BG25" s="676"/>
      <c r="BH25" s="676"/>
      <c r="BI25" s="676"/>
      <c r="BJ25" s="676"/>
      <c r="BK25" s="676"/>
      <c r="BL25" s="676"/>
      <c r="BM25" s="676"/>
      <c r="BN25" s="676"/>
      <c r="BO25" s="697"/>
      <c r="BP25" s="843"/>
      <c r="BQ25" s="843"/>
      <c r="BR25" s="843"/>
      <c r="BS25" s="676"/>
      <c r="BT25" s="676"/>
      <c r="BU25" s="676"/>
      <c r="BV25" s="676"/>
      <c r="BW25" s="676"/>
      <c r="BX25" s="676"/>
      <c r="BY25" s="676"/>
      <c r="BZ25" s="676"/>
      <c r="CA25" s="676"/>
      <c r="CB25" s="676"/>
      <c r="CC25" s="697"/>
      <c r="CD25" s="843"/>
      <c r="CE25" s="843"/>
      <c r="CF25" s="843"/>
      <c r="CG25" s="676"/>
      <c r="CH25" s="676"/>
      <c r="CI25" s="676"/>
      <c r="CJ25" s="676"/>
      <c r="CK25" s="676"/>
      <c r="CL25" s="676"/>
      <c r="CM25" s="676"/>
      <c r="CN25" s="676"/>
      <c r="CO25" s="676"/>
      <c r="CP25" s="676"/>
      <c r="CQ25" s="697"/>
      <c r="CR25" s="843"/>
      <c r="CS25" s="843"/>
      <c r="CT25" s="843"/>
      <c r="CU25" s="619"/>
      <c r="CV25" s="993"/>
      <c r="CW25" s="636"/>
      <c r="CX25" s="636"/>
      <c r="CY25" s="636"/>
      <c r="CZ25" s="641"/>
      <c r="DA25" s="636"/>
      <c r="DB25" s="636"/>
      <c r="DC25" s="636"/>
      <c r="DD25" s="636"/>
      <c r="DE25" s="636"/>
      <c r="DF25" s="636"/>
      <c r="DG25" s="636"/>
      <c r="DH25" s="636"/>
    </row>
    <row r="26" spans="1:112" customFormat="1" ht="15" customHeight="1">
      <c r="A26" s="1021"/>
      <c r="B26" s="1021"/>
      <c r="C26" s="1021"/>
      <c r="D26" s="1021"/>
      <c r="E26" s="1022"/>
      <c r="F26" s="650"/>
      <c r="G26" s="648"/>
      <c r="H26" s="1030"/>
      <c r="I26" s="1030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3"/>
      <c r="AO26" s="843"/>
      <c r="AP26" s="843"/>
      <c r="AQ26" s="676"/>
      <c r="AR26" s="676"/>
      <c r="AS26" s="676"/>
      <c r="AT26" s="676"/>
      <c r="AU26" s="676"/>
      <c r="AV26" s="676"/>
      <c r="AW26" s="676"/>
      <c r="AX26" s="676"/>
      <c r="AY26" s="676"/>
      <c r="AZ26" s="676"/>
      <c r="BA26" s="697"/>
      <c r="BB26" s="843"/>
      <c r="BC26" s="843"/>
      <c r="BD26" s="843"/>
      <c r="BE26" s="676"/>
      <c r="BF26" s="676"/>
      <c r="BG26" s="676"/>
      <c r="BH26" s="676"/>
      <c r="BI26" s="676"/>
      <c r="BJ26" s="676"/>
      <c r="BK26" s="676"/>
      <c r="BL26" s="676"/>
      <c r="BM26" s="676"/>
      <c r="BN26" s="676"/>
      <c r="BO26" s="697"/>
      <c r="BP26" s="843"/>
      <c r="BQ26" s="843"/>
      <c r="BR26" s="843"/>
      <c r="BS26" s="676"/>
      <c r="BT26" s="676"/>
      <c r="BU26" s="676"/>
      <c r="BV26" s="676"/>
      <c r="BW26" s="676"/>
      <c r="BX26" s="676"/>
      <c r="BY26" s="676"/>
      <c r="BZ26" s="676"/>
      <c r="CA26" s="676"/>
      <c r="CB26" s="676"/>
      <c r="CC26" s="697"/>
      <c r="CD26" s="843"/>
      <c r="CE26" s="843"/>
      <c r="CF26" s="843"/>
      <c r="CG26" s="676"/>
      <c r="CH26" s="676"/>
      <c r="CI26" s="676"/>
      <c r="CJ26" s="676"/>
      <c r="CK26" s="676"/>
      <c r="CL26" s="676"/>
      <c r="CM26" s="676"/>
      <c r="CN26" s="676"/>
      <c r="CO26" s="676"/>
      <c r="CP26" s="676"/>
      <c r="CQ26" s="697"/>
      <c r="CR26" s="843"/>
      <c r="CS26" s="843"/>
      <c r="CT26" s="843"/>
      <c r="CU26" s="619"/>
      <c r="CV26" s="994"/>
      <c r="CW26" s="638"/>
      <c r="CX26" s="638"/>
      <c r="CY26" s="638"/>
      <c r="CZ26" s="641"/>
      <c r="DA26" s="638"/>
      <c r="DB26" s="636"/>
      <c r="DC26" s="636"/>
      <c r="DD26" s="280"/>
      <c r="DE26" s="280"/>
      <c r="DF26" s="280"/>
      <c r="DG26" s="280"/>
      <c r="DH26" s="280"/>
    </row>
    <row r="27" spans="1:112" s="822" customFormat="1" ht="33.75">
      <c r="A27" s="1021"/>
      <c r="B27" s="1021"/>
      <c r="C27" s="1021"/>
      <c r="D27" s="1021"/>
      <c r="E27" s="1022" t="s">
        <v>49</v>
      </c>
      <c r="F27" s="709"/>
      <c r="G27" s="899"/>
      <c r="H27" s="1030"/>
      <c r="I27" s="1030" t="s">
        <v>1204</v>
      </c>
      <c r="J27" s="718"/>
      <c r="K27" s="674"/>
      <c r="L27" s="903" t="str">
        <f>mergeValue(A27) &amp;"."&amp; mergeValue(B27)&amp;"."&amp; mergeValue(C27)&amp;"."&amp; mergeValue(D27)&amp;"."&amp; mergeValue(E27)</f>
        <v>1.1.1.1.2</v>
      </c>
      <c r="M27" s="684" t="s">
        <v>10</v>
      </c>
      <c r="N27" s="763"/>
      <c r="O27" s="1048" t="s">
        <v>286</v>
      </c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49"/>
      <c r="AG27" s="1049"/>
      <c r="AH27" s="1049"/>
      <c r="AI27" s="1049"/>
      <c r="AJ27" s="1049"/>
      <c r="AK27" s="1049"/>
      <c r="AL27" s="1049"/>
      <c r="AM27" s="1049"/>
      <c r="AN27" s="1049"/>
      <c r="AO27" s="1049"/>
      <c r="AP27" s="1049"/>
      <c r="AQ27" s="1049"/>
      <c r="AR27" s="1049"/>
      <c r="AS27" s="1049"/>
      <c r="AT27" s="1049"/>
      <c r="AU27" s="1049"/>
      <c r="AV27" s="1049"/>
      <c r="AW27" s="1049"/>
      <c r="AX27" s="1049"/>
      <c r="AY27" s="1049"/>
      <c r="AZ27" s="1049"/>
      <c r="BA27" s="1049"/>
      <c r="BB27" s="1049"/>
      <c r="BC27" s="1049"/>
      <c r="BD27" s="1049"/>
      <c r="BE27" s="1049"/>
      <c r="BF27" s="1049"/>
      <c r="BG27" s="1049"/>
      <c r="BH27" s="1049"/>
      <c r="BI27" s="1049"/>
      <c r="BJ27" s="1049"/>
      <c r="BK27" s="1049"/>
      <c r="BL27" s="1049"/>
      <c r="BM27" s="1049"/>
      <c r="BN27" s="1049"/>
      <c r="BO27" s="1049"/>
      <c r="BP27" s="1049"/>
      <c r="BQ27" s="1049"/>
      <c r="BR27" s="1049"/>
      <c r="BS27" s="1049"/>
      <c r="BT27" s="1049"/>
      <c r="BU27" s="1049"/>
      <c r="BV27" s="1049"/>
      <c r="BW27" s="1049"/>
      <c r="BX27" s="1049"/>
      <c r="BY27" s="1049"/>
      <c r="BZ27" s="1049"/>
      <c r="CA27" s="1049"/>
      <c r="CB27" s="1049"/>
      <c r="CC27" s="1049"/>
      <c r="CD27" s="1049"/>
      <c r="CE27" s="1049"/>
      <c r="CF27" s="1049"/>
      <c r="CG27" s="1049"/>
      <c r="CH27" s="1049"/>
      <c r="CI27" s="1049"/>
      <c r="CJ27" s="1049"/>
      <c r="CK27" s="1049"/>
      <c r="CL27" s="1049"/>
      <c r="CM27" s="1049"/>
      <c r="CN27" s="1049"/>
      <c r="CO27" s="1049"/>
      <c r="CP27" s="1049"/>
      <c r="CQ27" s="1049"/>
      <c r="CR27" s="1049"/>
      <c r="CS27" s="1049"/>
      <c r="CT27" s="1049"/>
      <c r="CU27" s="1050"/>
      <c r="CV27" s="852" t="s">
        <v>450</v>
      </c>
      <c r="CW27" s="765"/>
      <c r="CX27" s="829" t="str">
        <f>strCheckUnique(CY27:CY31)</f>
        <v/>
      </c>
      <c r="CY27" s="765"/>
      <c r="CZ27" s="829"/>
      <c r="DA27" s="765"/>
      <c r="DB27" s="765"/>
      <c r="DC27" s="765"/>
      <c r="DD27" s="765"/>
      <c r="DE27" s="765"/>
      <c r="DF27" s="765"/>
      <c r="DG27" s="765"/>
      <c r="DH27" s="765"/>
    </row>
    <row r="28" spans="1:112" s="822" customFormat="1" ht="66" customHeight="1">
      <c r="A28" s="1021"/>
      <c r="B28" s="1021"/>
      <c r="C28" s="1021"/>
      <c r="D28" s="1021"/>
      <c r="E28" s="1022"/>
      <c r="F28" s="1021">
        <v>1</v>
      </c>
      <c r="G28" s="709"/>
      <c r="H28" s="1030"/>
      <c r="I28" s="1030"/>
      <c r="J28" s="1030"/>
      <c r="K28" s="718"/>
      <c r="L28" s="903" t="str">
        <f>mergeValue(A28) &amp;"."&amp; mergeValue(B28)&amp;"."&amp; mergeValue(C28)&amp;"."&amp; mergeValue(D28)&amp;"."&amp; mergeValue(E28)&amp;"."&amp; mergeValue(F28)</f>
        <v>1.1.1.1.2.1</v>
      </c>
      <c r="M28" s="725" t="s">
        <v>1215</v>
      </c>
      <c r="N28" s="1037"/>
      <c r="O28" s="691"/>
      <c r="P28" s="907">
        <v>0</v>
      </c>
      <c r="Q28" s="907">
        <v>57.95</v>
      </c>
      <c r="R28" s="907">
        <v>6090.36</v>
      </c>
      <c r="S28" s="691"/>
      <c r="T28" s="691"/>
      <c r="U28" s="691"/>
      <c r="V28" s="691"/>
      <c r="W28" s="691"/>
      <c r="X28" s="691"/>
      <c r="Y28" s="1025" t="s">
        <v>934</v>
      </c>
      <c r="Z28" s="1040" t="s">
        <v>74</v>
      </c>
      <c r="AA28" s="1025" t="s">
        <v>1209</v>
      </c>
      <c r="AB28" s="1040" t="s">
        <v>74</v>
      </c>
      <c r="AC28" s="691"/>
      <c r="AD28" s="907">
        <v>0</v>
      </c>
      <c r="AE28" s="907">
        <v>61.03</v>
      </c>
      <c r="AF28" s="907">
        <v>6376.61</v>
      </c>
      <c r="AG28" s="691"/>
      <c r="AH28" s="691"/>
      <c r="AI28" s="691"/>
      <c r="AJ28" s="691"/>
      <c r="AK28" s="691"/>
      <c r="AL28" s="691"/>
      <c r="AM28" s="1025" t="s">
        <v>1210</v>
      </c>
      <c r="AN28" s="1040" t="s">
        <v>74</v>
      </c>
      <c r="AO28" s="1025" t="s">
        <v>1203</v>
      </c>
      <c r="AP28" s="1040" t="s">
        <v>74</v>
      </c>
      <c r="AQ28" s="691"/>
      <c r="AR28" s="907">
        <v>0</v>
      </c>
      <c r="AS28" s="907">
        <v>61.03</v>
      </c>
      <c r="AT28" s="907">
        <v>6356.09</v>
      </c>
      <c r="AU28" s="691"/>
      <c r="AV28" s="691"/>
      <c r="AW28" s="691"/>
      <c r="AX28" s="691"/>
      <c r="AY28" s="691"/>
      <c r="AZ28" s="691"/>
      <c r="BA28" s="1025" t="s">
        <v>1205</v>
      </c>
      <c r="BB28" s="1040" t="s">
        <v>74</v>
      </c>
      <c r="BC28" s="1025" t="s">
        <v>1211</v>
      </c>
      <c r="BD28" s="1040" t="s">
        <v>74</v>
      </c>
      <c r="BE28" s="691"/>
      <c r="BF28" s="907">
        <v>0</v>
      </c>
      <c r="BG28" s="907">
        <v>63.05</v>
      </c>
      <c r="BH28" s="907">
        <v>6610.33</v>
      </c>
      <c r="BI28" s="691"/>
      <c r="BJ28" s="691"/>
      <c r="BK28" s="691"/>
      <c r="BL28" s="691"/>
      <c r="BM28" s="691"/>
      <c r="BN28" s="691"/>
      <c r="BO28" s="1025" t="s">
        <v>1212</v>
      </c>
      <c r="BP28" s="1040" t="s">
        <v>74</v>
      </c>
      <c r="BQ28" s="1025" t="s">
        <v>1206</v>
      </c>
      <c r="BR28" s="1040" t="s">
        <v>74</v>
      </c>
      <c r="BS28" s="691"/>
      <c r="BT28" s="907">
        <v>0</v>
      </c>
      <c r="BU28" s="907">
        <v>63.05</v>
      </c>
      <c r="BV28" s="907">
        <v>6619.28</v>
      </c>
      <c r="BW28" s="691"/>
      <c r="BX28" s="691"/>
      <c r="BY28" s="691"/>
      <c r="BZ28" s="691"/>
      <c r="CA28" s="691"/>
      <c r="CB28" s="691"/>
      <c r="CC28" s="1025" t="s">
        <v>1207</v>
      </c>
      <c r="CD28" s="1040" t="s">
        <v>74</v>
      </c>
      <c r="CE28" s="1025" t="s">
        <v>1213</v>
      </c>
      <c r="CF28" s="1040" t="s">
        <v>74</v>
      </c>
      <c r="CG28" s="691"/>
      <c r="CH28" s="907">
        <v>0</v>
      </c>
      <c r="CI28" s="907">
        <v>64.12</v>
      </c>
      <c r="CJ28" s="907">
        <v>6884.05</v>
      </c>
      <c r="CK28" s="691"/>
      <c r="CL28" s="691"/>
      <c r="CM28" s="691"/>
      <c r="CN28" s="691"/>
      <c r="CO28" s="691"/>
      <c r="CP28" s="691"/>
      <c r="CQ28" s="1025" t="s">
        <v>1214</v>
      </c>
      <c r="CR28" s="1040" t="s">
        <v>74</v>
      </c>
      <c r="CS28" s="1025" t="s">
        <v>935</v>
      </c>
      <c r="CT28" s="1040" t="s">
        <v>75</v>
      </c>
      <c r="CU28" s="699"/>
      <c r="CV28" s="992" t="s">
        <v>629</v>
      </c>
      <c r="CW28" s="765" t="str">
        <f>strCheckDate(O29:CU29)</f>
        <v/>
      </c>
      <c r="CX28" s="765"/>
      <c r="CY28" s="829" t="str">
        <f>IF(M28="","",M28 )</f>
        <v>без учета НДС</v>
      </c>
      <c r="CZ28" s="829"/>
      <c r="DA28" s="829"/>
      <c r="DB28" s="829"/>
      <c r="DC28" s="765"/>
      <c r="DD28" s="765"/>
      <c r="DE28" s="765"/>
      <c r="DF28" s="765"/>
      <c r="DG28" s="765"/>
      <c r="DH28" s="765"/>
    </row>
    <row r="29" spans="1:112" s="822" customFormat="1" ht="14.25" hidden="1" customHeight="1">
      <c r="A29" s="1021"/>
      <c r="B29" s="1021"/>
      <c r="C29" s="1021"/>
      <c r="D29" s="1021"/>
      <c r="E29" s="1022"/>
      <c r="F29" s="1021"/>
      <c r="G29" s="709"/>
      <c r="H29" s="1030"/>
      <c r="I29" s="1030"/>
      <c r="J29" s="1030"/>
      <c r="K29" s="718"/>
      <c r="L29" s="683"/>
      <c r="M29" s="721"/>
      <c r="N29" s="1037"/>
      <c r="O29" s="705"/>
      <c r="P29" s="705"/>
      <c r="Q29" s="702"/>
      <c r="R29" s="703" t="str">
        <f>Y28 &amp; "-" &amp; AA28</f>
        <v>01.01.2024-30.06.2024</v>
      </c>
      <c r="S29" s="703"/>
      <c r="T29" s="703"/>
      <c r="U29" s="703"/>
      <c r="V29" s="703"/>
      <c r="W29" s="703"/>
      <c r="X29" s="703"/>
      <c r="Y29" s="1025"/>
      <c r="Z29" s="1040"/>
      <c r="AA29" s="1034"/>
      <c r="AB29" s="1040"/>
      <c r="AC29" s="705"/>
      <c r="AD29" s="705"/>
      <c r="AE29" s="702"/>
      <c r="AF29" s="703" t="str">
        <f>AM28 &amp; "-" &amp; AO28</f>
        <v>01.07.2024-31.12.2024</v>
      </c>
      <c r="AG29" s="703"/>
      <c r="AH29" s="703"/>
      <c r="AI29" s="703"/>
      <c r="AJ29" s="703"/>
      <c r="AK29" s="703"/>
      <c r="AL29" s="703"/>
      <c r="AM29" s="1025"/>
      <c r="AN29" s="1040"/>
      <c r="AO29" s="1034"/>
      <c r="AP29" s="1040"/>
      <c r="AQ29" s="705"/>
      <c r="AR29" s="705"/>
      <c r="AS29" s="702"/>
      <c r="AT29" s="703" t="str">
        <f>BA28 &amp; "-" &amp; BC28</f>
        <v>01.01.2025-30.06.2025</v>
      </c>
      <c r="AU29" s="703"/>
      <c r="AV29" s="703"/>
      <c r="AW29" s="703"/>
      <c r="AX29" s="703"/>
      <c r="AY29" s="703"/>
      <c r="AZ29" s="703"/>
      <c r="BA29" s="1025"/>
      <c r="BB29" s="1040"/>
      <c r="BC29" s="1034"/>
      <c r="BD29" s="1040"/>
      <c r="BE29" s="705"/>
      <c r="BF29" s="705"/>
      <c r="BG29" s="702"/>
      <c r="BH29" s="703" t="str">
        <f>BO28 &amp; "-" &amp; BQ28</f>
        <v>01.07.2025-31.12.2025</v>
      </c>
      <c r="BI29" s="703"/>
      <c r="BJ29" s="703"/>
      <c r="BK29" s="703"/>
      <c r="BL29" s="703"/>
      <c r="BM29" s="703"/>
      <c r="BN29" s="703"/>
      <c r="BO29" s="1025"/>
      <c r="BP29" s="1040"/>
      <c r="BQ29" s="1034"/>
      <c r="BR29" s="1040"/>
      <c r="BS29" s="705"/>
      <c r="BT29" s="705"/>
      <c r="BU29" s="702"/>
      <c r="BV29" s="703" t="str">
        <f>CC28 &amp; "-" &amp; CE28</f>
        <v>01.01.2026-30.06.2026</v>
      </c>
      <c r="BW29" s="703"/>
      <c r="BX29" s="703"/>
      <c r="BY29" s="703"/>
      <c r="BZ29" s="703"/>
      <c r="CA29" s="703"/>
      <c r="CB29" s="703"/>
      <c r="CC29" s="1025"/>
      <c r="CD29" s="1040"/>
      <c r="CE29" s="1034"/>
      <c r="CF29" s="1040"/>
      <c r="CG29" s="705"/>
      <c r="CH29" s="705"/>
      <c r="CI29" s="702"/>
      <c r="CJ29" s="703" t="str">
        <f>CQ28 &amp; "-" &amp; CS28</f>
        <v>01.07.2026-31.12.2026</v>
      </c>
      <c r="CK29" s="703"/>
      <c r="CL29" s="703"/>
      <c r="CM29" s="703"/>
      <c r="CN29" s="703"/>
      <c r="CO29" s="703"/>
      <c r="CP29" s="703"/>
      <c r="CQ29" s="1025"/>
      <c r="CR29" s="1040"/>
      <c r="CS29" s="1034"/>
      <c r="CT29" s="1040"/>
      <c r="CU29" s="699"/>
      <c r="CV29" s="993"/>
      <c r="CW29" s="765"/>
      <c r="CX29" s="765"/>
      <c r="CY29" s="765"/>
      <c r="CZ29" s="829"/>
      <c r="DA29" s="765"/>
      <c r="DB29" s="765"/>
      <c r="DC29" s="765"/>
      <c r="DD29" s="765"/>
      <c r="DE29" s="765"/>
      <c r="DF29" s="765"/>
      <c r="DG29" s="765"/>
      <c r="DH29" s="765"/>
    </row>
    <row r="30" spans="1:112" s="822" customFormat="1" ht="14.25" hidden="1" customHeight="1">
      <c r="A30" s="1021"/>
      <c r="B30" s="1021"/>
      <c r="C30" s="1021"/>
      <c r="D30" s="1021"/>
      <c r="E30" s="1022"/>
      <c r="F30" s="1021"/>
      <c r="G30" s="709"/>
      <c r="H30" s="1030"/>
      <c r="I30" s="1030"/>
      <c r="J30" s="1030"/>
      <c r="K30" s="718"/>
      <c r="L30" s="675"/>
      <c r="M30" s="686"/>
      <c r="N30" s="692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97"/>
      <c r="Z30" s="843"/>
      <c r="AA30" s="843"/>
      <c r="AB30" s="843"/>
      <c r="AC30" s="676"/>
      <c r="AD30" s="676"/>
      <c r="AE30" s="676"/>
      <c r="AF30" s="676"/>
      <c r="AG30" s="676"/>
      <c r="AH30" s="676"/>
      <c r="AI30" s="676"/>
      <c r="AJ30" s="676"/>
      <c r="AK30" s="676"/>
      <c r="AL30" s="676"/>
      <c r="AM30" s="697"/>
      <c r="AN30" s="843"/>
      <c r="AO30" s="843"/>
      <c r="AP30" s="843"/>
      <c r="AQ30" s="676"/>
      <c r="AR30" s="676"/>
      <c r="AS30" s="676"/>
      <c r="AT30" s="676"/>
      <c r="AU30" s="676"/>
      <c r="AV30" s="676"/>
      <c r="AW30" s="676"/>
      <c r="AX30" s="676"/>
      <c r="AY30" s="676"/>
      <c r="AZ30" s="676"/>
      <c r="BA30" s="697"/>
      <c r="BB30" s="843"/>
      <c r="BC30" s="843"/>
      <c r="BD30" s="843"/>
      <c r="BE30" s="676"/>
      <c r="BF30" s="676"/>
      <c r="BG30" s="676"/>
      <c r="BH30" s="676"/>
      <c r="BI30" s="676"/>
      <c r="BJ30" s="676"/>
      <c r="BK30" s="676"/>
      <c r="BL30" s="676"/>
      <c r="BM30" s="676"/>
      <c r="BN30" s="676"/>
      <c r="BO30" s="697"/>
      <c r="BP30" s="843"/>
      <c r="BQ30" s="843"/>
      <c r="BR30" s="843"/>
      <c r="BS30" s="676"/>
      <c r="BT30" s="676"/>
      <c r="BU30" s="676"/>
      <c r="BV30" s="676"/>
      <c r="BW30" s="676"/>
      <c r="BX30" s="676"/>
      <c r="BY30" s="676"/>
      <c r="BZ30" s="676"/>
      <c r="CA30" s="676"/>
      <c r="CB30" s="676"/>
      <c r="CC30" s="697"/>
      <c r="CD30" s="843"/>
      <c r="CE30" s="843"/>
      <c r="CF30" s="843"/>
      <c r="CG30" s="676"/>
      <c r="CH30" s="676"/>
      <c r="CI30" s="676"/>
      <c r="CJ30" s="676"/>
      <c r="CK30" s="676"/>
      <c r="CL30" s="676"/>
      <c r="CM30" s="676"/>
      <c r="CN30" s="676"/>
      <c r="CO30" s="676"/>
      <c r="CP30" s="676"/>
      <c r="CQ30" s="697"/>
      <c r="CR30" s="843"/>
      <c r="CS30" s="843"/>
      <c r="CT30" s="843"/>
      <c r="CU30" s="690"/>
      <c r="CV30" s="993"/>
      <c r="CW30" s="765"/>
      <c r="CX30" s="765"/>
      <c r="CY30" s="765"/>
      <c r="CZ30" s="829"/>
      <c r="DA30" s="765"/>
      <c r="DB30" s="765"/>
      <c r="DC30" s="765"/>
      <c r="DD30" s="765"/>
      <c r="DE30" s="765"/>
      <c r="DF30" s="765"/>
      <c r="DG30" s="765"/>
      <c r="DH30" s="765"/>
    </row>
    <row r="31" spans="1:112" s="820" customFormat="1" ht="15" customHeight="1">
      <c r="A31" s="1021"/>
      <c r="B31" s="1021"/>
      <c r="C31" s="1021"/>
      <c r="D31" s="1021"/>
      <c r="E31" s="1022"/>
      <c r="F31" s="713" t="s">
        <v>236</v>
      </c>
      <c r="G31" s="899"/>
      <c r="H31" s="1030"/>
      <c r="I31" s="1030"/>
      <c r="J31" s="718"/>
      <c r="K31" s="695"/>
      <c r="L31" s="675"/>
      <c r="M31" s="685" t="s">
        <v>385</v>
      </c>
      <c r="N31" s="692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97"/>
      <c r="Z31" s="843"/>
      <c r="AA31" s="843"/>
      <c r="AB31" s="843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97"/>
      <c r="AN31" s="843"/>
      <c r="AO31" s="843"/>
      <c r="AP31" s="843"/>
      <c r="AQ31" s="676"/>
      <c r="AR31" s="676"/>
      <c r="AS31" s="676"/>
      <c r="AT31" s="676"/>
      <c r="AU31" s="676"/>
      <c r="AV31" s="676"/>
      <c r="AW31" s="676"/>
      <c r="AX31" s="676"/>
      <c r="AY31" s="676"/>
      <c r="AZ31" s="676"/>
      <c r="BA31" s="697"/>
      <c r="BB31" s="843"/>
      <c r="BC31" s="843"/>
      <c r="BD31" s="843"/>
      <c r="BE31" s="676"/>
      <c r="BF31" s="676"/>
      <c r="BG31" s="676"/>
      <c r="BH31" s="676"/>
      <c r="BI31" s="676"/>
      <c r="BJ31" s="676"/>
      <c r="BK31" s="676"/>
      <c r="BL31" s="676"/>
      <c r="BM31" s="676"/>
      <c r="BN31" s="676"/>
      <c r="BO31" s="697"/>
      <c r="BP31" s="843"/>
      <c r="BQ31" s="843"/>
      <c r="BR31" s="843"/>
      <c r="BS31" s="676"/>
      <c r="BT31" s="676"/>
      <c r="BU31" s="676"/>
      <c r="BV31" s="676"/>
      <c r="BW31" s="676"/>
      <c r="BX31" s="676"/>
      <c r="BY31" s="676"/>
      <c r="BZ31" s="676"/>
      <c r="CA31" s="676"/>
      <c r="CB31" s="676"/>
      <c r="CC31" s="697"/>
      <c r="CD31" s="843"/>
      <c r="CE31" s="843"/>
      <c r="CF31" s="843"/>
      <c r="CG31" s="676"/>
      <c r="CH31" s="676"/>
      <c r="CI31" s="676"/>
      <c r="CJ31" s="676"/>
      <c r="CK31" s="676"/>
      <c r="CL31" s="676"/>
      <c r="CM31" s="676"/>
      <c r="CN31" s="676"/>
      <c r="CO31" s="676"/>
      <c r="CP31" s="676"/>
      <c r="CQ31" s="697"/>
      <c r="CR31" s="843"/>
      <c r="CS31" s="843"/>
      <c r="CT31" s="843"/>
      <c r="CU31" s="690"/>
      <c r="CV31" s="994"/>
      <c r="CW31" s="706"/>
      <c r="CX31" s="706"/>
      <c r="CY31" s="706"/>
      <c r="CZ31" s="829"/>
      <c r="DA31" s="706"/>
      <c r="DB31" s="765"/>
      <c r="DC31" s="765"/>
      <c r="DD31" s="706"/>
      <c r="DE31" s="706"/>
      <c r="DF31" s="706"/>
      <c r="DG31" s="706"/>
      <c r="DH31" s="706"/>
    </row>
    <row r="32" spans="1:112" customFormat="1">
      <c r="A32" s="1021"/>
      <c r="B32" s="1021"/>
      <c r="C32" s="1021"/>
      <c r="D32" s="1021"/>
      <c r="E32" s="649"/>
      <c r="F32" s="650"/>
      <c r="G32" s="648"/>
      <c r="H32" s="1030"/>
      <c r="I32" s="603"/>
      <c r="J32" s="603"/>
      <c r="K32" s="624"/>
      <c r="L32" s="659"/>
      <c r="M32" s="255" t="s">
        <v>13</v>
      </c>
      <c r="N32" s="660"/>
      <c r="O32" s="658"/>
      <c r="P32" s="658"/>
      <c r="Q32" s="658"/>
      <c r="R32" s="658"/>
      <c r="S32" s="658"/>
      <c r="T32" s="658"/>
      <c r="U32" s="658"/>
      <c r="V32" s="658"/>
      <c r="W32" s="696"/>
      <c r="X32" s="658"/>
      <c r="Y32" s="657"/>
      <c r="Z32" s="154"/>
      <c r="AA32" s="154"/>
      <c r="AB32" s="660"/>
      <c r="AC32" s="696"/>
      <c r="AD32" s="696"/>
      <c r="AE32" s="696"/>
      <c r="AF32" s="696"/>
      <c r="AG32" s="696"/>
      <c r="AH32" s="696"/>
      <c r="AI32" s="696"/>
      <c r="AJ32" s="696"/>
      <c r="AK32" s="696"/>
      <c r="AL32" s="696"/>
      <c r="AM32" s="657"/>
      <c r="AN32" s="154"/>
      <c r="AO32" s="154"/>
      <c r="AP32" s="660"/>
      <c r="AQ32" s="696"/>
      <c r="AR32" s="696"/>
      <c r="AS32" s="696"/>
      <c r="AT32" s="696"/>
      <c r="AU32" s="696"/>
      <c r="AV32" s="696"/>
      <c r="AW32" s="696"/>
      <c r="AX32" s="696"/>
      <c r="AY32" s="696"/>
      <c r="AZ32" s="696"/>
      <c r="BA32" s="657"/>
      <c r="BB32" s="154"/>
      <c r="BC32" s="154"/>
      <c r="BD32" s="660"/>
      <c r="BE32" s="696"/>
      <c r="BF32" s="696"/>
      <c r="BG32" s="696"/>
      <c r="BH32" s="696"/>
      <c r="BI32" s="696"/>
      <c r="BJ32" s="696"/>
      <c r="BK32" s="696"/>
      <c r="BL32" s="696"/>
      <c r="BM32" s="696"/>
      <c r="BN32" s="696"/>
      <c r="BO32" s="657"/>
      <c r="BP32" s="154"/>
      <c r="BQ32" s="154"/>
      <c r="BR32" s="660"/>
      <c r="BS32" s="696"/>
      <c r="BT32" s="696"/>
      <c r="BU32" s="696"/>
      <c r="BV32" s="696"/>
      <c r="BW32" s="696"/>
      <c r="BX32" s="696"/>
      <c r="BY32" s="696"/>
      <c r="BZ32" s="696"/>
      <c r="CA32" s="696"/>
      <c r="CB32" s="696"/>
      <c r="CC32" s="657"/>
      <c r="CD32" s="154"/>
      <c r="CE32" s="154"/>
      <c r="CF32" s="660"/>
      <c r="CG32" s="696"/>
      <c r="CH32" s="696"/>
      <c r="CI32" s="696"/>
      <c r="CJ32" s="696"/>
      <c r="CK32" s="696"/>
      <c r="CL32" s="696"/>
      <c r="CM32" s="696"/>
      <c r="CN32" s="696"/>
      <c r="CO32" s="696"/>
      <c r="CP32" s="696"/>
      <c r="CQ32" s="657"/>
      <c r="CR32" s="154"/>
      <c r="CS32" s="154"/>
      <c r="CT32" s="660"/>
      <c r="CU32" s="154"/>
      <c r="CV32" s="182"/>
      <c r="CW32" s="638"/>
      <c r="CX32" s="638"/>
      <c r="CY32" s="638"/>
      <c r="CZ32" s="638"/>
      <c r="DA32" s="638"/>
      <c r="DB32" s="638"/>
      <c r="DC32" s="638"/>
      <c r="DD32" s="280"/>
      <c r="DE32" s="280"/>
      <c r="DF32" s="280"/>
      <c r="DG32" s="280"/>
      <c r="DH32" s="280"/>
    </row>
    <row r="33" spans="1:112" customFormat="1">
      <c r="A33" s="1021"/>
      <c r="B33" s="1021"/>
      <c r="C33" s="1021"/>
      <c r="D33" s="651"/>
      <c r="E33" s="651"/>
      <c r="F33" s="652"/>
      <c r="G33" s="651"/>
      <c r="H33" s="648"/>
      <c r="I33" s="624"/>
      <c r="J33" s="603"/>
      <c r="K33" s="617"/>
      <c r="L33" s="109"/>
      <c r="M33" s="159" t="s">
        <v>386</v>
      </c>
      <c r="N33" s="158"/>
      <c r="O33" s="606"/>
      <c r="P33" s="606"/>
      <c r="Q33" s="606"/>
      <c r="R33" s="606"/>
      <c r="S33" s="606"/>
      <c r="T33" s="606"/>
      <c r="U33" s="606"/>
      <c r="V33" s="606"/>
      <c r="W33" s="676"/>
      <c r="X33" s="606"/>
      <c r="Y33" s="628"/>
      <c r="Z33" s="622"/>
      <c r="AA33" s="622"/>
      <c r="AB33" s="621"/>
      <c r="AC33" s="676"/>
      <c r="AD33" s="676"/>
      <c r="AE33" s="676"/>
      <c r="AF33" s="676"/>
      <c r="AG33" s="676"/>
      <c r="AH33" s="676"/>
      <c r="AI33" s="676"/>
      <c r="AJ33" s="676"/>
      <c r="AK33" s="676"/>
      <c r="AL33" s="676"/>
      <c r="AM33" s="697"/>
      <c r="AN33" s="843"/>
      <c r="AO33" s="843"/>
      <c r="AP33" s="692"/>
      <c r="AQ33" s="676"/>
      <c r="AR33" s="676"/>
      <c r="AS33" s="676"/>
      <c r="AT33" s="676"/>
      <c r="AU33" s="676"/>
      <c r="AV33" s="676"/>
      <c r="AW33" s="676"/>
      <c r="AX33" s="676"/>
      <c r="AY33" s="676"/>
      <c r="AZ33" s="676"/>
      <c r="BA33" s="697"/>
      <c r="BB33" s="843"/>
      <c r="BC33" s="843"/>
      <c r="BD33" s="692"/>
      <c r="BE33" s="676"/>
      <c r="BF33" s="676"/>
      <c r="BG33" s="676"/>
      <c r="BH33" s="676"/>
      <c r="BI33" s="676"/>
      <c r="BJ33" s="676"/>
      <c r="BK33" s="676"/>
      <c r="BL33" s="676"/>
      <c r="BM33" s="676"/>
      <c r="BN33" s="676"/>
      <c r="BO33" s="697"/>
      <c r="BP33" s="843"/>
      <c r="BQ33" s="843"/>
      <c r="BR33" s="692"/>
      <c r="BS33" s="676"/>
      <c r="BT33" s="676"/>
      <c r="BU33" s="676"/>
      <c r="BV33" s="676"/>
      <c r="BW33" s="676"/>
      <c r="BX33" s="676"/>
      <c r="BY33" s="676"/>
      <c r="BZ33" s="676"/>
      <c r="CA33" s="676"/>
      <c r="CB33" s="676"/>
      <c r="CC33" s="697"/>
      <c r="CD33" s="843"/>
      <c r="CE33" s="843"/>
      <c r="CF33" s="692"/>
      <c r="CG33" s="676"/>
      <c r="CH33" s="676"/>
      <c r="CI33" s="676"/>
      <c r="CJ33" s="676"/>
      <c r="CK33" s="676"/>
      <c r="CL33" s="676"/>
      <c r="CM33" s="676"/>
      <c r="CN33" s="676"/>
      <c r="CO33" s="676"/>
      <c r="CP33" s="676"/>
      <c r="CQ33" s="697"/>
      <c r="CR33" s="843"/>
      <c r="CS33" s="843"/>
      <c r="CT33" s="692"/>
      <c r="CU33" s="622"/>
      <c r="CV33" s="619"/>
      <c r="CW33" s="638"/>
      <c r="CX33" s="638"/>
      <c r="CY33" s="638"/>
      <c r="CZ33" s="638"/>
      <c r="DA33" s="638"/>
      <c r="DB33" s="638"/>
      <c r="DC33" s="638"/>
      <c r="DD33" s="280"/>
      <c r="DE33" s="280"/>
      <c r="DF33" s="280"/>
      <c r="DG33" s="280"/>
      <c r="DH33" s="280"/>
    </row>
    <row r="34" spans="1:112" ht="3" customHeight="1">
      <c r="DH34" s="34"/>
    </row>
    <row r="35" spans="1:112" ht="48.95" customHeight="1">
      <c r="L35" s="580">
        <v>1</v>
      </c>
      <c r="M35" s="983" t="s">
        <v>700</v>
      </c>
      <c r="N35" s="983"/>
      <c r="O35" s="983"/>
      <c r="P35" s="983"/>
      <c r="Q35" s="983"/>
      <c r="R35" s="983"/>
      <c r="S35" s="983"/>
      <c r="T35" s="983"/>
      <c r="U35" s="983"/>
      <c r="V35" s="983"/>
      <c r="W35" s="983"/>
      <c r="X35" s="983"/>
      <c r="Y35" s="983"/>
      <c r="Z35" s="983"/>
      <c r="AA35" s="983"/>
      <c r="AB35" s="983"/>
      <c r="AC35" s="983"/>
      <c r="AD35" s="983"/>
      <c r="AE35" s="983"/>
      <c r="AF35" s="983"/>
      <c r="AG35" s="983"/>
      <c r="AH35" s="983"/>
      <c r="AI35" s="983"/>
      <c r="AJ35" s="983"/>
      <c r="AK35" s="983"/>
      <c r="AL35" s="983"/>
      <c r="AM35" s="983"/>
      <c r="AN35" s="983"/>
      <c r="AO35" s="983"/>
      <c r="AP35" s="983"/>
      <c r="AQ35" s="983"/>
      <c r="AR35" s="983"/>
      <c r="AS35" s="983"/>
      <c r="AT35" s="983"/>
      <c r="AU35" s="983"/>
      <c r="AV35" s="983"/>
      <c r="AW35" s="983"/>
      <c r="AX35" s="983"/>
      <c r="AY35" s="983"/>
      <c r="AZ35" s="983"/>
      <c r="BA35" s="983"/>
      <c r="BB35" s="983"/>
      <c r="BC35" s="983"/>
      <c r="BD35" s="983"/>
      <c r="BE35" s="983"/>
      <c r="BF35" s="983"/>
      <c r="BG35" s="983"/>
      <c r="BH35" s="983"/>
      <c r="BI35" s="983"/>
      <c r="BJ35" s="983"/>
      <c r="BK35" s="983"/>
      <c r="BL35" s="983"/>
      <c r="BM35" s="983"/>
      <c r="BN35" s="983"/>
      <c r="BO35" s="983"/>
      <c r="BP35" s="983"/>
      <c r="BQ35" s="983"/>
      <c r="BR35" s="983"/>
      <c r="BS35" s="983"/>
      <c r="BT35" s="983"/>
      <c r="BU35" s="983"/>
      <c r="BV35" s="983"/>
      <c r="BW35" s="983"/>
      <c r="BX35" s="983"/>
      <c r="BY35" s="983"/>
      <c r="BZ35" s="983"/>
      <c r="CA35" s="983"/>
      <c r="CB35" s="983"/>
      <c r="CC35" s="983"/>
      <c r="CD35" s="983"/>
      <c r="CE35" s="983"/>
      <c r="CF35" s="983"/>
      <c r="CG35" s="983"/>
      <c r="CH35" s="983"/>
      <c r="CI35" s="983"/>
      <c r="CJ35" s="983"/>
      <c r="CK35" s="983"/>
      <c r="CL35" s="983"/>
      <c r="CM35" s="983"/>
      <c r="CN35" s="983"/>
      <c r="CO35" s="983"/>
      <c r="CP35" s="983"/>
      <c r="CQ35" s="983"/>
      <c r="CR35" s="983"/>
      <c r="CS35" s="983"/>
      <c r="CT35" s="983"/>
      <c r="CU35" s="983"/>
      <c r="DH35" s="34"/>
    </row>
  </sheetData>
  <sheetProtection password="FA9C" sheet="1" objects="1" scenarios="1" formatColumns="0" formatRows="0"/>
  <dataConsolidate leftLabels="1"/>
  <mergeCells count="138">
    <mergeCell ref="CT28:CT29"/>
    <mergeCell ref="CV28:CV31"/>
    <mergeCell ref="BR28:BR29"/>
    <mergeCell ref="CC28:CC29"/>
    <mergeCell ref="CD28:CD29"/>
    <mergeCell ref="CE28:CE29"/>
    <mergeCell ref="CF28:CF29"/>
    <mergeCell ref="BC28:BC29"/>
    <mergeCell ref="BD28:BD29"/>
    <mergeCell ref="BO28:BO29"/>
    <mergeCell ref="BP28:BP29"/>
    <mergeCell ref="BQ28:BQ29"/>
    <mergeCell ref="E27:E31"/>
    <mergeCell ref="I27:I31"/>
    <mergeCell ref="O27:CU27"/>
    <mergeCell ref="F28:F30"/>
    <mergeCell ref="J28:J30"/>
    <mergeCell ref="N28:N29"/>
    <mergeCell ref="Y28:Y29"/>
    <mergeCell ref="Z28:Z29"/>
    <mergeCell ref="AA28:AA29"/>
    <mergeCell ref="AB28:AB29"/>
    <mergeCell ref="AM28:AM29"/>
    <mergeCell ref="AN28:AN29"/>
    <mergeCell ref="AO28:AO29"/>
    <mergeCell ref="AP28:AP29"/>
    <mergeCell ref="BA28:BA29"/>
    <mergeCell ref="BB28:BB29"/>
    <mergeCell ref="CQ28:CQ29"/>
    <mergeCell ref="CR28:CR29"/>
    <mergeCell ref="CS28:CS29"/>
    <mergeCell ref="CQ23:CQ24"/>
    <mergeCell ref="CR23:CR24"/>
    <mergeCell ref="CS23:CS24"/>
    <mergeCell ref="CT23:CT24"/>
    <mergeCell ref="CG12:CT12"/>
    <mergeCell ref="CG14:CS14"/>
    <mergeCell ref="CT14:CT16"/>
    <mergeCell ref="CI15:CJ15"/>
    <mergeCell ref="CK15:CL15"/>
    <mergeCell ref="CM15:CO15"/>
    <mergeCell ref="CQ15:CS15"/>
    <mergeCell ref="CR16:CS16"/>
    <mergeCell ref="CC23:CC24"/>
    <mergeCell ref="CD23:CD24"/>
    <mergeCell ref="CE23:CE24"/>
    <mergeCell ref="CF23:CF24"/>
    <mergeCell ref="BS12:CF12"/>
    <mergeCell ref="BS14:CE14"/>
    <mergeCell ref="CF14:CF16"/>
    <mergeCell ref="BU15:BV15"/>
    <mergeCell ref="BW15:BX15"/>
    <mergeCell ref="BY15:CA15"/>
    <mergeCell ref="CC15:CE15"/>
    <mergeCell ref="CD16:CE16"/>
    <mergeCell ref="BO23:BO24"/>
    <mergeCell ref="BP23:BP24"/>
    <mergeCell ref="BQ23:BQ24"/>
    <mergeCell ref="BR23:BR24"/>
    <mergeCell ref="BE12:BR12"/>
    <mergeCell ref="BE14:BQ14"/>
    <mergeCell ref="BR14:BR16"/>
    <mergeCell ref="BG15:BH15"/>
    <mergeCell ref="BI15:BJ15"/>
    <mergeCell ref="BK15:BM15"/>
    <mergeCell ref="BO15:BQ15"/>
    <mergeCell ref="BP16:BQ16"/>
    <mergeCell ref="M35:CU35"/>
    <mergeCell ref="L5:AB5"/>
    <mergeCell ref="L14:L16"/>
    <mergeCell ref="M14:M16"/>
    <mergeCell ref="L11:M11"/>
    <mergeCell ref="AB14:AB16"/>
    <mergeCell ref="O22:CU22"/>
    <mergeCell ref="L13:CU13"/>
    <mergeCell ref="N14:N16"/>
    <mergeCell ref="Z16:AA16"/>
    <mergeCell ref="O21:CU21"/>
    <mergeCell ref="Z17:AA17"/>
    <mergeCell ref="Q15:R15"/>
    <mergeCell ref="S15:T15"/>
    <mergeCell ref="U15:W15"/>
    <mergeCell ref="P7:CU7"/>
    <mergeCell ref="AP23:AP24"/>
    <mergeCell ref="AQ12:BD12"/>
    <mergeCell ref="AQ14:BC14"/>
    <mergeCell ref="BD14:BD16"/>
    <mergeCell ref="AS15:AT15"/>
    <mergeCell ref="AU15:AV15"/>
    <mergeCell ref="AW15:AY15"/>
    <mergeCell ref="BA15:BC15"/>
    <mergeCell ref="P8:CU8"/>
    <mergeCell ref="P9:CU9"/>
    <mergeCell ref="P10:CU10"/>
    <mergeCell ref="CV13:CV16"/>
    <mergeCell ref="O19:CU19"/>
    <mergeCell ref="CU14:CU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M15:AO15"/>
    <mergeCell ref="AN16:AO16"/>
    <mergeCell ref="AN17:AO17"/>
    <mergeCell ref="BB16:BC16"/>
    <mergeCell ref="BB17:BC17"/>
    <mergeCell ref="BP17:BQ17"/>
    <mergeCell ref="CD17:CE17"/>
    <mergeCell ref="CR17:CS17"/>
    <mergeCell ref="A18:A33"/>
    <mergeCell ref="B19:B33"/>
    <mergeCell ref="C20:C33"/>
    <mergeCell ref="D21:D32"/>
    <mergeCell ref="CV23:CV26"/>
    <mergeCell ref="Y23:Y24"/>
    <mergeCell ref="Z23:Z24"/>
    <mergeCell ref="AA23:AA24"/>
    <mergeCell ref="N23:N24"/>
    <mergeCell ref="AB23:AB24"/>
    <mergeCell ref="O20:CU20"/>
    <mergeCell ref="E22:E26"/>
    <mergeCell ref="O18:CU18"/>
    <mergeCell ref="H21:H32"/>
    <mergeCell ref="I22:I26"/>
    <mergeCell ref="F23:F25"/>
    <mergeCell ref="J23:J25"/>
    <mergeCell ref="AM23:AM24"/>
    <mergeCell ref="AN23:AN24"/>
    <mergeCell ref="AO23:AO24"/>
    <mergeCell ref="BA23:BA24"/>
    <mergeCell ref="BB23:BB24"/>
    <mergeCell ref="BC23:BC24"/>
    <mergeCell ref="BD23:BD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V7:CV10 O21:CU21">
      <formula1>900</formula1>
    </dataValidation>
    <dataValidation allowBlank="1" promptTitle="checkPeriodRange" sqref="R24:X24 AF24:AL24 AT24:AZ24 BH24:BN24 BV24:CB24 CJ24:CP24 R29:X29 AF29:AL29 AT29:AZ29 BH29:BN29 BV29:CB29 CJ29:CP29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">
      <formula1>900</formula1>
    </dataValidation>
    <dataValidation type="list" allowBlank="1" showInputMessage="1" showErrorMessage="1" errorTitle="Ошибка" error="Выберите значение из списка" sqref="O22:P22 AC22:AD22 AQ22:AR22 BE22:BF22 BS22:BT22 CG22:CH22 O27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 BA23 BC23:BC24 BO23 BQ23:BQ24 CC23 CE23:CE24 CQ23 CS23:CS24 Y28 AA28:AA29 AM28 AO28:AO29 BA28 BC28:BC29 BO28 BQ28:BQ29 CC28 CE28:CE29 CQ28 CS28:CS29"/>
    <dataValidation allowBlank="1" sqref="AN30:AN33 BB30:BB33 BP30:BP33 CD30:CD33 CR30:CR33 CR25:CR26 CD25:CD26 BP25:BP26 BB25:BB26 AN25:AN26 Z25:Z26 Z30:Z33"/>
    <dataValidation type="decimal" allowBlank="1" showErrorMessage="1" errorTitle="Ошибка" error="Допускается ввод только действительных чисел!" sqref="P23:R23 AD23:AF23 AR23:AT23 BF23:BH23 BT23:BV23 CH23:CJ23 P28:R28 AD28:AF28 AR28:AT28 BF28:BH28 BT28:BV28 CH28:CJ2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 BB23:BB24 BD23:BD24 BP23:BP24 BR23:BR24 CD23:CD24 CF23:CF24 CR23:CR24 CT23:CT24 Z28:Z29 AB28:AB29 AN28:AN29 AP28:AP29 BB28:BB29 BD28:BD29 BP28:BP29 BR28:BR29 CD28:CD29 CF28:CF29 CR28:CR29 CT28:CT29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9" t="s">
        <v>630</v>
      </c>
      <c r="M5" s="989"/>
      <c r="N5" s="989"/>
      <c r="O5" s="989"/>
      <c r="P5" s="989"/>
      <c r="Q5" s="989"/>
      <c r="R5" s="989"/>
      <c r="S5" s="989"/>
      <c r="T5" s="989"/>
      <c r="U5" s="989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19" customFormat="1" ht="6" hidden="1">
      <c r="G7" s="841"/>
      <c r="H7" s="841"/>
      <c r="L7" s="818"/>
      <c r="M7" s="728"/>
      <c r="N7" s="1073"/>
      <c r="O7" s="1073"/>
      <c r="P7" s="1073"/>
      <c r="Q7" s="1073"/>
      <c r="R7" s="1073"/>
      <c r="S7" s="1073"/>
      <c r="T7" s="1073"/>
      <c r="U7" s="1073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50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5" t="str">
        <f>IF(datePr_ch="",IF(datePr="","",datePr),datePr_ch)</f>
        <v>28.04.2023</v>
      </c>
      <c r="O8" s="995"/>
      <c r="P8" s="995"/>
      <c r="Q8" s="995"/>
      <c r="R8" s="995"/>
      <c r="S8" s="995"/>
      <c r="T8" s="995"/>
      <c r="U8" s="995"/>
      <c r="V8" s="87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5" t="str">
        <f>IF(numberPr_ch="",IF(numberPr="","",numberPr),numberPr_ch)</f>
        <v>01-02/447</v>
      </c>
      <c r="O9" s="995"/>
      <c r="P9" s="995"/>
      <c r="Q9" s="995"/>
      <c r="R9" s="995"/>
      <c r="S9" s="995"/>
      <c r="T9" s="995"/>
      <c r="U9" s="995"/>
      <c r="V9" s="87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19" customFormat="1" ht="6" hidden="1">
      <c r="G10" s="841"/>
      <c r="H10" s="841"/>
      <c r="L10" s="818"/>
      <c r="M10" s="728"/>
      <c r="N10" s="1073"/>
      <c r="O10" s="1073"/>
      <c r="P10" s="1073"/>
      <c r="Q10" s="1073"/>
      <c r="R10" s="1073"/>
      <c r="S10" s="1073"/>
      <c r="T10" s="1073"/>
      <c r="U10" s="1073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50" s="292" customFormat="1" ht="9.75" hidden="1" customHeight="1">
      <c r="L11" s="1055"/>
      <c r="M11" s="1055"/>
      <c r="N11" s="311"/>
      <c r="O11" s="311"/>
      <c r="P11" s="311"/>
      <c r="Q11" s="311"/>
      <c r="R11" s="311"/>
      <c r="S11" s="1056"/>
      <c r="T11" s="1056"/>
      <c r="U11" s="1056"/>
      <c r="V11" s="1056"/>
      <c r="W11" s="1056"/>
      <c r="X11" s="1056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27"/>
      <c r="M12" s="1027"/>
      <c r="N12" s="202"/>
      <c r="O12" s="202"/>
      <c r="P12" s="202"/>
      <c r="Q12" s="202"/>
      <c r="R12" s="202"/>
      <c r="S12" s="1057"/>
      <c r="T12" s="1057"/>
      <c r="U12" s="1057"/>
      <c r="V12" s="1057"/>
      <c r="W12" s="1057"/>
      <c r="X12" s="1057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51"/>
      <c r="T13" s="1051"/>
      <c r="U13" s="1051"/>
      <c r="V13" s="1051"/>
      <c r="W13" s="1051"/>
      <c r="X13" s="1051"/>
      <c r="Y13" s="386"/>
      <c r="AD13" s="1051"/>
      <c r="AE13" s="1051"/>
      <c r="AF13" s="1051"/>
      <c r="AG13" s="1051"/>
      <c r="AH13" s="1051"/>
      <c r="AI13" s="1051"/>
      <c r="AJ13" s="1051"/>
      <c r="AK13" s="1051"/>
    </row>
    <row r="14" spans="7:50">
      <c r="J14" s="83"/>
      <c r="K14" s="83"/>
      <c r="L14" s="990" t="s">
        <v>430</v>
      </c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0"/>
      <c r="AI14" s="990"/>
      <c r="AJ14" s="990"/>
      <c r="AK14" s="990"/>
      <c r="AL14" s="990"/>
      <c r="AM14" s="940" t="s">
        <v>431</v>
      </c>
    </row>
    <row r="15" spans="7:50" ht="14.25" customHeight="1">
      <c r="J15" s="83"/>
      <c r="K15" s="83"/>
      <c r="L15" s="990" t="s">
        <v>82</v>
      </c>
      <c r="M15" s="990" t="s">
        <v>452</v>
      </c>
      <c r="N15" s="990" t="s">
        <v>390</v>
      </c>
      <c r="O15" s="990"/>
      <c r="P15" s="990"/>
      <c r="Q15" s="990"/>
      <c r="R15" s="1052" t="s">
        <v>367</v>
      </c>
      <c r="S15" s="1052"/>
      <c r="T15" s="1052"/>
      <c r="U15" s="1052"/>
      <c r="V15" s="1052" t="s">
        <v>391</v>
      </c>
      <c r="W15" s="1052"/>
      <c r="X15" s="1052"/>
      <c r="Y15" s="1052"/>
      <c r="Z15" s="1052" t="s">
        <v>370</v>
      </c>
      <c r="AA15" s="1052"/>
      <c r="AB15" s="1052"/>
      <c r="AC15" s="1052"/>
      <c r="AD15" s="1052" t="s">
        <v>439</v>
      </c>
      <c r="AE15" s="1052"/>
      <c r="AF15" s="1052"/>
      <c r="AG15" s="1052"/>
      <c r="AH15" s="1052"/>
      <c r="AI15" s="1052"/>
      <c r="AJ15" s="1052"/>
      <c r="AK15" s="990" t="s">
        <v>319</v>
      </c>
      <c r="AL15" s="1028" t="s">
        <v>258</v>
      </c>
      <c r="AM15" s="940"/>
    </row>
    <row r="16" spans="7:50" ht="26.25" customHeight="1">
      <c r="J16" s="83"/>
      <c r="K16" s="83"/>
      <c r="L16" s="990"/>
      <c r="M16" s="990"/>
      <c r="N16" s="990"/>
      <c r="O16" s="990"/>
      <c r="P16" s="990"/>
      <c r="Q16" s="990"/>
      <c r="R16" s="1052"/>
      <c r="S16" s="1052"/>
      <c r="T16" s="1052"/>
      <c r="U16" s="1052"/>
      <c r="V16" s="1052"/>
      <c r="W16" s="1052"/>
      <c r="X16" s="1052"/>
      <c r="Y16" s="1052"/>
      <c r="Z16" s="1052"/>
      <c r="AA16" s="1052"/>
      <c r="AB16" s="1052"/>
      <c r="AC16" s="1052"/>
      <c r="AD16" s="1052" t="s">
        <v>578</v>
      </c>
      <c r="AE16" s="1052"/>
      <c r="AF16" s="940" t="s">
        <v>393</v>
      </c>
      <c r="AG16" s="940"/>
      <c r="AH16" s="1054" t="s">
        <v>441</v>
      </c>
      <c r="AI16" s="1054"/>
      <c r="AJ16" s="1054"/>
      <c r="AK16" s="990"/>
      <c r="AL16" s="1028"/>
      <c r="AM16" s="940"/>
    </row>
    <row r="17" spans="1:53" ht="14.25" customHeight="1">
      <c r="J17" s="83"/>
      <c r="K17" s="83"/>
      <c r="L17" s="990"/>
      <c r="M17" s="990"/>
      <c r="N17" s="990"/>
      <c r="O17" s="990"/>
      <c r="P17" s="990"/>
      <c r="Q17" s="990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53" t="s">
        <v>369</v>
      </c>
      <c r="AJ17" s="1053"/>
      <c r="AK17" s="990"/>
      <c r="AL17" s="1028"/>
      <c r="AM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9">
        <f ca="1">OFFSET(N18,0,-1)+1</f>
        <v>3</v>
      </c>
      <c r="O18" s="1029"/>
      <c r="P18" s="1029"/>
      <c r="Q18" s="1029"/>
      <c r="R18" s="1029">
        <f ca="1">OFFSET(R18,0,-4)+1</f>
        <v>4</v>
      </c>
      <c r="S18" s="1029"/>
      <c r="T18" s="1029"/>
      <c r="U18" s="1029"/>
      <c r="V18" s="1029">
        <f ca="1">OFFSET(V18,0,-4)+1</f>
        <v>5</v>
      </c>
      <c r="W18" s="1029"/>
      <c r="X18" s="1029"/>
      <c r="Y18" s="1029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8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61"/>
      <c r="O19" s="1061"/>
      <c r="P19" s="1061"/>
      <c r="Q19" s="1061"/>
      <c r="R19" s="1061"/>
      <c r="S19" s="1061"/>
      <c r="T19" s="1061"/>
      <c r="U19" s="1061"/>
      <c r="V19" s="1061"/>
      <c r="W19" s="1061"/>
      <c r="X19" s="1061"/>
      <c r="Y19" s="1061"/>
      <c r="Z19" s="1061"/>
      <c r="AA19" s="1061"/>
      <c r="AB19" s="1061"/>
      <c r="AC19" s="1061"/>
      <c r="AD19" s="1061"/>
      <c r="AE19" s="1061"/>
      <c r="AF19" s="1061"/>
      <c r="AG19" s="1061"/>
      <c r="AH19" s="1061"/>
      <c r="AI19" s="1061"/>
      <c r="AJ19" s="1061"/>
      <c r="AK19" s="1061"/>
      <c r="AL19" s="1061"/>
      <c r="AM19" s="548" t="s">
        <v>627</v>
      </c>
    </row>
    <row r="20" spans="1:53" ht="22.5">
      <c r="A20" s="1058"/>
      <c r="B20" s="1058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511" t="s">
        <v>449</v>
      </c>
    </row>
    <row r="21" spans="1:53" ht="45">
      <c r="A21" s="1058"/>
      <c r="B21" s="1058"/>
      <c r="C21" s="1058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511" t="s">
        <v>561</v>
      </c>
    </row>
    <row r="22" spans="1:53" ht="20.100000000000001" customHeight="1">
      <c r="A22" s="1058"/>
      <c r="B22" s="1058"/>
      <c r="C22" s="1058"/>
      <c r="D22" s="1058">
        <v>1</v>
      </c>
      <c r="E22" s="276"/>
      <c r="F22" s="320"/>
      <c r="G22" s="321"/>
      <c r="H22" s="321"/>
      <c r="I22" s="1062"/>
      <c r="J22" s="1063"/>
      <c r="K22" s="1030"/>
      <c r="L22" s="1064" t="str">
        <f>mergeValue(A22) &amp;"."&amp; mergeValue(B22)&amp;"."&amp; mergeValue(C22)&amp;"."&amp; mergeValue(D22)</f>
        <v>1.1.1.1</v>
      </c>
      <c r="M22" s="1065"/>
      <c r="N22" s="1026" t="s">
        <v>74</v>
      </c>
      <c r="O22" s="1059"/>
      <c r="P22" s="1068" t="s">
        <v>83</v>
      </c>
      <c r="Q22" s="1069"/>
      <c r="R22" s="1026" t="s">
        <v>75</v>
      </c>
      <c r="S22" s="1059"/>
      <c r="T22" s="1066">
        <v>1</v>
      </c>
      <c r="U22" s="1070"/>
      <c r="V22" s="1026" t="s">
        <v>75</v>
      </c>
      <c r="W22" s="1059"/>
      <c r="X22" s="1066">
        <v>1</v>
      </c>
      <c r="Y22" s="1067"/>
      <c r="Z22" s="1026" t="s">
        <v>75</v>
      </c>
      <c r="AA22" s="186"/>
      <c r="AB22" s="110">
        <v>1</v>
      </c>
      <c r="AC22" s="389"/>
      <c r="AD22" s="855"/>
      <c r="AE22" s="855"/>
      <c r="AF22" s="855"/>
      <c r="AG22" s="855"/>
      <c r="AH22" s="857"/>
      <c r="AI22" s="530" t="s">
        <v>74</v>
      </c>
      <c r="AJ22" s="857"/>
      <c r="AK22" s="547" t="s">
        <v>75</v>
      </c>
      <c r="AL22" s="261"/>
      <c r="AM22" s="1020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8"/>
      <c r="B23" s="1058"/>
      <c r="C23" s="1058"/>
      <c r="D23" s="1058"/>
      <c r="E23" s="276"/>
      <c r="F23" s="320"/>
      <c r="G23" s="321"/>
      <c r="H23" s="321"/>
      <c r="I23" s="1062"/>
      <c r="J23" s="1063"/>
      <c r="K23" s="1030"/>
      <c r="L23" s="1064"/>
      <c r="M23" s="1065"/>
      <c r="N23" s="1026"/>
      <c r="O23" s="1059"/>
      <c r="P23" s="1068"/>
      <c r="Q23" s="1069"/>
      <c r="R23" s="1026"/>
      <c r="S23" s="1059"/>
      <c r="T23" s="1066"/>
      <c r="U23" s="1071"/>
      <c r="V23" s="1026"/>
      <c r="W23" s="1059"/>
      <c r="X23" s="1066"/>
      <c r="Y23" s="1067"/>
      <c r="Z23" s="1026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20"/>
      <c r="AO23" s="290"/>
      <c r="AP23" s="290"/>
      <c r="AQ23" s="290"/>
      <c r="AR23" s="290"/>
      <c r="AS23" s="290"/>
      <c r="AT23" s="290"/>
    </row>
    <row r="24" spans="1:53" ht="20.100000000000001" customHeight="1">
      <c r="A24" s="1058"/>
      <c r="B24" s="1058"/>
      <c r="C24" s="1058"/>
      <c r="D24" s="1058"/>
      <c r="E24" s="276"/>
      <c r="F24" s="320"/>
      <c r="G24" s="321"/>
      <c r="H24" s="321"/>
      <c r="I24" s="1062"/>
      <c r="J24" s="1063"/>
      <c r="K24" s="1030"/>
      <c r="L24" s="1064"/>
      <c r="M24" s="1065"/>
      <c r="N24" s="1026"/>
      <c r="O24" s="1059"/>
      <c r="P24" s="1068"/>
      <c r="Q24" s="1069"/>
      <c r="R24" s="1026"/>
      <c r="S24" s="1059"/>
      <c r="T24" s="1066"/>
      <c r="U24" s="1072"/>
      <c r="V24" s="1026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20"/>
      <c r="AO24" s="290"/>
      <c r="AP24" s="290"/>
      <c r="AQ24" s="290"/>
      <c r="AR24" s="290"/>
      <c r="AS24" s="290"/>
      <c r="AT24" s="290"/>
    </row>
    <row r="25" spans="1:53" ht="20.100000000000001" customHeight="1">
      <c r="A25" s="1058"/>
      <c r="B25" s="1058"/>
      <c r="C25" s="1058"/>
      <c r="D25" s="1058"/>
      <c r="E25" s="276"/>
      <c r="F25" s="320"/>
      <c r="G25" s="321"/>
      <c r="H25" s="321"/>
      <c r="I25" s="1062"/>
      <c r="J25" s="1063"/>
      <c r="K25" s="1030"/>
      <c r="L25" s="1064"/>
      <c r="M25" s="1065"/>
      <c r="N25" s="1026"/>
      <c r="O25" s="1059"/>
      <c r="P25" s="1068"/>
      <c r="Q25" s="1069"/>
      <c r="R25" s="1026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20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8"/>
      <c r="B26" s="1058"/>
      <c r="C26" s="1058"/>
      <c r="D26" s="1058"/>
      <c r="E26" s="322"/>
      <c r="F26" s="323"/>
      <c r="G26" s="322"/>
      <c r="H26" s="322"/>
      <c r="I26" s="1062"/>
      <c r="J26" s="1063"/>
      <c r="K26" s="1030"/>
      <c r="L26" s="1064"/>
      <c r="M26" s="1065"/>
      <c r="N26" s="1026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20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8"/>
      <c r="B27" s="1058"/>
      <c r="C27" s="1058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20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8"/>
      <c r="B28" s="1058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8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4" t="s">
        <v>460</v>
      </c>
      <c r="G2" s="985"/>
      <c r="H2" s="986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0" t="s">
        <v>430</v>
      </c>
      <c r="G4" s="940"/>
      <c r="H4" s="940"/>
      <c r="I4" s="987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7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3" t="str">
        <f>IF(dateCh="","",dateCh)</f>
        <v>03.05.2023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8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8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8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8"/>
      <c r="B11" s="988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Ханты-Мансийский автономный округ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8"/>
      <c r="B12" s="988"/>
      <c r="C12" s="988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8"/>
      <c r="B13" s="988"/>
      <c r="C13" s="988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20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8"/>
      <c r="B14" s="988"/>
      <c r="C14" s="988"/>
      <c r="D14" s="440"/>
      <c r="F14" s="434"/>
      <c r="G14" s="159" t="s">
        <v>4</v>
      </c>
      <c r="H14" s="439"/>
      <c r="I14" s="1020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8"/>
      <c r="B15" s="988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8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3" t="s">
        <v>554</v>
      </c>
      <c r="H19" s="983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9" t="s">
        <v>630</v>
      </c>
      <c r="M5" s="989"/>
      <c r="N5" s="989"/>
      <c r="O5" s="989"/>
      <c r="P5" s="989"/>
      <c r="Q5" s="989"/>
      <c r="R5" s="989"/>
      <c r="S5" s="989"/>
      <c r="T5" s="989"/>
      <c r="U5" s="989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19" customFormat="1" ht="6" hidden="1">
      <c r="G7" s="841"/>
      <c r="H7" s="841"/>
      <c r="L7" s="818"/>
      <c r="M7" s="730"/>
      <c r="N7" s="1044"/>
      <c r="O7" s="1044"/>
      <c r="P7" s="1044"/>
      <c r="Q7" s="1044"/>
      <c r="R7" s="1044"/>
      <c r="S7" s="1044"/>
      <c r="T7" s="1044"/>
      <c r="U7" s="81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49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5" t="str">
        <f>IF(datePr_ch="",IF(datePr="","",datePr),datePr_ch)</f>
        <v>28.04.2023</v>
      </c>
      <c r="O8" s="995"/>
      <c r="P8" s="995"/>
      <c r="Q8" s="995"/>
      <c r="R8" s="995"/>
      <c r="S8" s="995"/>
      <c r="T8" s="995"/>
      <c r="U8" s="875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5" t="str">
        <f>IF(numberPr_ch="",IF(numberPr="","",numberPr),numberPr_ch)</f>
        <v>01-02/447</v>
      </c>
      <c r="O9" s="995"/>
      <c r="P9" s="995"/>
      <c r="Q9" s="995"/>
      <c r="R9" s="995"/>
      <c r="S9" s="995"/>
      <c r="T9" s="995"/>
      <c r="U9" s="875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19" customFormat="1" ht="6" hidden="1">
      <c r="G10" s="841"/>
      <c r="H10" s="841"/>
      <c r="L10" s="818"/>
      <c r="M10" s="727"/>
      <c r="N10" s="1086"/>
      <c r="O10" s="1086"/>
      <c r="P10" s="1086"/>
      <c r="Q10" s="1086"/>
      <c r="R10" s="1086"/>
      <c r="S10" s="1086"/>
      <c r="T10" s="1086"/>
      <c r="U10" s="81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49" s="237" customFormat="1" ht="11.25" hidden="1">
      <c r="G11" s="236"/>
      <c r="H11" s="236"/>
      <c r="L11" s="1027"/>
      <c r="M11" s="1027"/>
      <c r="N11" s="202"/>
      <c r="O11" s="202"/>
      <c r="P11" s="202"/>
      <c r="Q11" s="202"/>
      <c r="R11" s="1057"/>
      <c r="S11" s="1057"/>
      <c r="T11" s="1057"/>
      <c r="U11" s="1057"/>
      <c r="V11" s="1057"/>
      <c r="W11" s="1057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27"/>
      <c r="M12" s="1027"/>
      <c r="N12" s="202"/>
      <c r="O12" s="202"/>
      <c r="P12" s="202"/>
      <c r="Q12" s="202"/>
      <c r="R12" s="1057"/>
      <c r="S12" s="1057"/>
      <c r="T12" s="1057"/>
      <c r="U12" s="1057"/>
      <c r="V12" s="1057"/>
      <c r="W12" s="1057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51"/>
      <c r="S13" s="1051"/>
      <c r="T13" s="1051"/>
      <c r="U13" s="1051"/>
      <c r="V13" s="1051"/>
      <c r="W13" s="1051"/>
      <c r="X13" s="386"/>
      <c r="AC13" s="1051"/>
      <c r="AD13" s="1051"/>
      <c r="AE13" s="1051"/>
      <c r="AF13" s="1051"/>
      <c r="AG13" s="1051"/>
      <c r="AH13" s="1051"/>
      <c r="AI13" s="1051"/>
      <c r="AJ13" s="1051"/>
    </row>
    <row r="14" spans="7:49" ht="14.25" customHeight="1">
      <c r="J14" s="83"/>
      <c r="K14" s="83"/>
      <c r="L14" s="990" t="s">
        <v>430</v>
      </c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0"/>
      <c r="AI14" s="990"/>
      <c r="AJ14" s="990"/>
      <c r="AK14" s="990"/>
      <c r="AL14" s="940" t="s">
        <v>431</v>
      </c>
    </row>
    <row r="15" spans="7:49" ht="14.25" customHeight="1">
      <c r="J15" s="83"/>
      <c r="K15" s="83"/>
      <c r="L15" s="990" t="s">
        <v>82</v>
      </c>
      <c r="M15" s="990" t="s">
        <v>452</v>
      </c>
      <c r="N15" s="990" t="s">
        <v>390</v>
      </c>
      <c r="O15" s="990"/>
      <c r="P15" s="990"/>
      <c r="Q15" s="1052" t="s">
        <v>367</v>
      </c>
      <c r="R15" s="1052"/>
      <c r="S15" s="1052"/>
      <c r="T15" s="1052"/>
      <c r="U15" s="1052" t="s">
        <v>391</v>
      </c>
      <c r="V15" s="1052"/>
      <c r="W15" s="1052"/>
      <c r="X15" s="1052"/>
      <c r="Y15" s="1052" t="s">
        <v>370</v>
      </c>
      <c r="Z15" s="1052"/>
      <c r="AA15" s="1052"/>
      <c r="AB15" s="1052"/>
      <c r="AC15" s="1052" t="s">
        <v>439</v>
      </c>
      <c r="AD15" s="1052"/>
      <c r="AE15" s="1052"/>
      <c r="AF15" s="1052"/>
      <c r="AG15" s="1052"/>
      <c r="AH15" s="1052"/>
      <c r="AI15" s="1052"/>
      <c r="AJ15" s="990" t="s">
        <v>319</v>
      </c>
      <c r="AK15" s="1028" t="s">
        <v>258</v>
      </c>
      <c r="AL15" s="940"/>
    </row>
    <row r="16" spans="7:49" ht="27.95" customHeight="1">
      <c r="J16" s="83"/>
      <c r="K16" s="83"/>
      <c r="L16" s="990"/>
      <c r="M16" s="990"/>
      <c r="N16" s="990"/>
      <c r="O16" s="990"/>
      <c r="P16" s="990"/>
      <c r="Q16" s="1052"/>
      <c r="R16" s="1052"/>
      <c r="S16" s="1052"/>
      <c r="T16" s="1052"/>
      <c r="U16" s="1052"/>
      <c r="V16" s="1052"/>
      <c r="W16" s="1052"/>
      <c r="X16" s="1052"/>
      <c r="Y16" s="1052"/>
      <c r="Z16" s="1052"/>
      <c r="AA16" s="1052"/>
      <c r="AB16" s="1052"/>
      <c r="AC16" s="1052" t="s">
        <v>392</v>
      </c>
      <c r="AD16" s="1052"/>
      <c r="AE16" s="940" t="s">
        <v>393</v>
      </c>
      <c r="AF16" s="940"/>
      <c r="AG16" s="1054" t="s">
        <v>441</v>
      </c>
      <c r="AH16" s="1054"/>
      <c r="AI16" s="1054"/>
      <c r="AJ16" s="990"/>
      <c r="AK16" s="1028"/>
      <c r="AL16" s="940"/>
    </row>
    <row r="17" spans="1:53" ht="14.25" customHeight="1">
      <c r="J17" s="83"/>
      <c r="K17" s="83"/>
      <c r="L17" s="990"/>
      <c r="M17" s="990"/>
      <c r="N17" s="990"/>
      <c r="O17" s="990"/>
      <c r="P17" s="990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53" t="s">
        <v>369</v>
      </c>
      <c r="AI17" s="1053"/>
      <c r="AJ17" s="990"/>
      <c r="AK17" s="1028"/>
      <c r="AL17" s="940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9">
        <f ca="1">OFFSET(N18,0,-1)+1</f>
        <v>3</v>
      </c>
      <c r="O18" s="1029"/>
      <c r="P18" s="1029"/>
      <c r="Q18" s="1029">
        <f ca="1">OFFSET(Q18,0,-3)+1</f>
        <v>4</v>
      </c>
      <c r="R18" s="1029"/>
      <c r="S18" s="1029"/>
      <c r="T18" s="1029"/>
      <c r="U18" s="1029">
        <f ca="1">OFFSET(U18,0,-4)+1</f>
        <v>5</v>
      </c>
      <c r="V18" s="1029"/>
      <c r="W18" s="1029"/>
      <c r="X18" s="1029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8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76"/>
      <c r="O19" s="1077"/>
      <c r="P19" s="1077"/>
      <c r="Q19" s="1077"/>
      <c r="R19" s="1077"/>
      <c r="S19" s="1077"/>
      <c r="T19" s="1077"/>
      <c r="U19" s="1077"/>
      <c r="V19" s="1077"/>
      <c r="W19" s="1077"/>
      <c r="X19" s="1077"/>
      <c r="Y19" s="1077"/>
      <c r="Z19" s="1077"/>
      <c r="AA19" s="1077"/>
      <c r="AB19" s="1077"/>
      <c r="AC19" s="1077"/>
      <c r="AD19" s="1077"/>
      <c r="AE19" s="1077"/>
      <c r="AF19" s="1077"/>
      <c r="AG19" s="1077"/>
      <c r="AH19" s="1077"/>
      <c r="AI19" s="1077"/>
      <c r="AJ19" s="1077"/>
      <c r="AK19" s="1077"/>
      <c r="AL19" s="860" t="s">
        <v>627</v>
      </c>
    </row>
    <row r="20" spans="1:53" ht="22.5">
      <c r="A20" s="1058"/>
      <c r="B20" s="1058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84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859" t="s">
        <v>449</v>
      </c>
    </row>
    <row r="21" spans="1:53" ht="45">
      <c r="A21" s="1058"/>
      <c r="B21" s="1058"/>
      <c r="C21" s="1058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84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859" t="s">
        <v>561</v>
      </c>
    </row>
    <row r="22" spans="1:53" ht="20.100000000000001" customHeight="1">
      <c r="A22" s="1058"/>
      <c r="B22" s="1058"/>
      <c r="C22" s="1058"/>
      <c r="D22" s="1058">
        <v>1</v>
      </c>
      <c r="E22" s="276"/>
      <c r="F22" s="320"/>
      <c r="G22" s="321"/>
      <c r="H22" s="321"/>
      <c r="I22" s="1062"/>
      <c r="J22" s="1063"/>
      <c r="K22" s="1030"/>
      <c r="L22" s="1085" t="str">
        <f>mergeValue(A22) &amp;"."&amp; mergeValue(B22)&amp;"."&amp; mergeValue(C22)&amp;"."&amp; mergeValue(D22)</f>
        <v>1.1.1.1</v>
      </c>
      <c r="M22" s="1078"/>
      <c r="N22" s="1080"/>
      <c r="O22" s="1068" t="s">
        <v>83</v>
      </c>
      <c r="P22" s="1069"/>
      <c r="Q22" s="1026" t="s">
        <v>75</v>
      </c>
      <c r="R22" s="1059"/>
      <c r="S22" s="1066">
        <v>1</v>
      </c>
      <c r="T22" s="1081"/>
      <c r="U22" s="1026" t="s">
        <v>75</v>
      </c>
      <c r="V22" s="1059"/>
      <c r="W22" s="1066" t="s">
        <v>83</v>
      </c>
      <c r="X22" s="1074"/>
      <c r="Y22" s="1026" t="s">
        <v>75</v>
      </c>
      <c r="Z22" s="186"/>
      <c r="AA22" s="110">
        <v>1</v>
      </c>
      <c r="AB22" s="555"/>
      <c r="AC22" s="855"/>
      <c r="AD22" s="855"/>
      <c r="AE22" s="856"/>
      <c r="AF22" s="855"/>
      <c r="AG22" s="857"/>
      <c r="AH22" s="530" t="s">
        <v>74</v>
      </c>
      <c r="AI22" s="857"/>
      <c r="AJ22" s="547" t="s">
        <v>75</v>
      </c>
      <c r="AK22" s="261"/>
      <c r="AL22" s="1020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8"/>
      <c r="B23" s="1058"/>
      <c r="C23" s="1058"/>
      <c r="D23" s="1058"/>
      <c r="E23" s="276"/>
      <c r="F23" s="320"/>
      <c r="G23" s="321"/>
      <c r="H23" s="321"/>
      <c r="I23" s="1062"/>
      <c r="J23" s="1063"/>
      <c r="K23" s="1030"/>
      <c r="L23" s="1064"/>
      <c r="M23" s="1079"/>
      <c r="N23" s="1080"/>
      <c r="O23" s="1068"/>
      <c r="P23" s="1069"/>
      <c r="Q23" s="1026"/>
      <c r="R23" s="1059"/>
      <c r="S23" s="1066"/>
      <c r="T23" s="1082"/>
      <c r="U23" s="1026"/>
      <c r="V23" s="1059"/>
      <c r="W23" s="1066"/>
      <c r="X23" s="1075"/>
      <c r="Y23" s="1026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20"/>
      <c r="AN23" s="290"/>
      <c r="AO23" s="290"/>
      <c r="AP23" s="290"/>
      <c r="AQ23" s="290"/>
      <c r="AR23" s="290"/>
      <c r="AS23" s="290"/>
    </row>
    <row r="24" spans="1:53" ht="20.100000000000001" customHeight="1">
      <c r="A24" s="1058"/>
      <c r="B24" s="1058"/>
      <c r="C24" s="1058"/>
      <c r="D24" s="1058"/>
      <c r="E24" s="276"/>
      <c r="F24" s="320"/>
      <c r="G24" s="321"/>
      <c r="H24" s="321"/>
      <c r="I24" s="1062"/>
      <c r="J24" s="1063"/>
      <c r="K24" s="1030"/>
      <c r="L24" s="1064"/>
      <c r="M24" s="1079"/>
      <c r="N24" s="1080"/>
      <c r="O24" s="1068"/>
      <c r="P24" s="1069"/>
      <c r="Q24" s="1026"/>
      <c r="R24" s="1059"/>
      <c r="S24" s="1066"/>
      <c r="T24" s="1083"/>
      <c r="U24" s="1026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20"/>
      <c r="AN24" s="290"/>
      <c r="AO24" s="290"/>
      <c r="AP24" s="290"/>
      <c r="AQ24" s="290"/>
      <c r="AR24" s="290"/>
      <c r="AS24" s="290"/>
    </row>
    <row r="25" spans="1:53" ht="20.100000000000001" customHeight="1">
      <c r="A25" s="1058"/>
      <c r="B25" s="1058"/>
      <c r="C25" s="1058"/>
      <c r="D25" s="1058"/>
      <c r="E25" s="276"/>
      <c r="F25" s="320"/>
      <c r="G25" s="321"/>
      <c r="H25" s="321"/>
      <c r="I25" s="1062"/>
      <c r="J25" s="1063"/>
      <c r="K25" s="1030"/>
      <c r="L25" s="1064"/>
      <c r="M25" s="1079"/>
      <c r="N25" s="1080"/>
      <c r="O25" s="1068"/>
      <c r="P25" s="1069"/>
      <c r="Q25" s="1026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20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8"/>
      <c r="B26" s="1058"/>
      <c r="C26" s="1058"/>
      <c r="D26" s="1058"/>
      <c r="E26" s="322"/>
      <c r="F26" s="323"/>
      <c r="G26" s="322"/>
      <c r="H26" s="322"/>
      <c r="I26" s="1062"/>
      <c r="J26" s="1063"/>
      <c r="K26" s="1030"/>
      <c r="L26" s="1064"/>
      <c r="M26" s="1079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20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8"/>
      <c r="B27" s="1058"/>
      <c r="C27" s="1058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20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8"/>
      <c r="B28" s="1058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8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4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7" t="s">
        <v>453</v>
      </c>
      <c r="E5" s="1087"/>
      <c r="F5" s="1087"/>
      <c r="G5" s="1087"/>
      <c r="H5" s="1087"/>
      <c r="I5" s="1087"/>
      <c r="J5" s="1087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9" t="s">
        <v>430</v>
      </c>
      <c r="E8" s="1089"/>
      <c r="F8" s="1089"/>
      <c r="G8" s="1089"/>
      <c r="H8" s="1089"/>
      <c r="I8" s="1089"/>
      <c r="J8" s="1089"/>
      <c r="K8" s="1089" t="s">
        <v>431</v>
      </c>
    </row>
    <row r="9" spans="1:14">
      <c r="D9" s="1089" t="s">
        <v>82</v>
      </c>
      <c r="E9" s="1089" t="s">
        <v>455</v>
      </c>
      <c r="F9" s="1089"/>
      <c r="G9" s="1089" t="s">
        <v>456</v>
      </c>
      <c r="H9" s="1089"/>
      <c r="I9" s="1089"/>
      <c r="J9" s="1089"/>
      <c r="K9" s="1089"/>
    </row>
    <row r="10" spans="1:14" ht="22.5">
      <c r="D10" s="1089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89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8"/>
      <c r="F12" s="847"/>
      <c r="G12" s="847"/>
      <c r="H12" s="847"/>
      <c r="I12" s="879"/>
      <c r="J12" s="848"/>
      <c r="K12" s="992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4"/>
    </row>
    <row r="14" spans="1:14" ht="3" customHeight="1">
      <c r="A14" s="132"/>
      <c r="B14" s="132"/>
      <c r="C14" s="132"/>
    </row>
    <row r="15" spans="1:14" ht="27.75" customHeight="1">
      <c r="E15" s="1088" t="s">
        <v>555</v>
      </c>
      <c r="F15" s="1088"/>
      <c r="G15" s="1088"/>
      <c r="H15" s="1088"/>
      <c r="I15" s="1088"/>
      <c r="J15" s="108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9" t="s">
        <v>296</v>
      </c>
      <c r="E7" s="951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5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90" t="s">
        <v>297</v>
      </c>
      <c r="E15" s="1090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7" t="s">
        <v>55</v>
      </c>
      <c r="E7" s="1087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91" t="s">
        <v>56</v>
      </c>
      <c r="C2" s="1091"/>
      <c r="D2" s="1091"/>
      <c r="E2" s="554"/>
    </row>
    <row r="3" spans="2:5" ht="3" customHeight="1"/>
    <row r="4" spans="2:5" ht="21.75" customHeight="1" thickBot="1">
      <c r="B4" s="913" t="s">
        <v>1</v>
      </c>
      <c r="C4" s="913" t="s">
        <v>81</v>
      </c>
      <c r="D4" s="913" t="s">
        <v>67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DH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59">
        <v>1</v>
      </c>
      <c r="E9" s="1118"/>
      <c r="F9" s="1120"/>
      <c r="G9" s="1124" t="s">
        <v>75</v>
      </c>
      <c r="H9" s="959"/>
      <c r="I9" s="959">
        <v>1</v>
      </c>
      <c r="J9" s="1112"/>
      <c r="K9" s="1026" t="s">
        <v>75</v>
      </c>
      <c r="L9" s="964"/>
      <c r="M9" s="964" t="s">
        <v>83</v>
      </c>
      <c r="N9" s="1116"/>
      <c r="O9" s="1026" t="s">
        <v>75</v>
      </c>
      <c r="P9" s="304"/>
      <c r="Q9" s="304" t="s">
        <v>83</v>
      </c>
      <c r="R9" s="890"/>
      <c r="S9" s="399"/>
    </row>
    <row r="10" spans="1:19" s="100" customFormat="1" ht="17.100000000000001" customHeight="1">
      <c r="A10" s="281"/>
      <c r="C10" s="179"/>
      <c r="D10" s="960"/>
      <c r="E10" s="1119"/>
      <c r="F10" s="1121"/>
      <c r="G10" s="960"/>
      <c r="H10" s="960"/>
      <c r="I10" s="960"/>
      <c r="J10" s="1113"/>
      <c r="K10" s="960"/>
      <c r="L10" s="960"/>
      <c r="M10" s="960"/>
      <c r="N10" s="1117"/>
      <c r="O10" s="960"/>
      <c r="P10" s="305"/>
      <c r="Q10" s="119"/>
      <c r="R10" s="119" t="s">
        <v>579</v>
      </c>
      <c r="S10" s="120"/>
    </row>
    <row r="11" spans="1:19" s="100" customFormat="1" ht="17.100000000000001" customHeight="1">
      <c r="A11" s="281"/>
      <c r="C11" s="179"/>
      <c r="D11" s="960"/>
      <c r="E11" s="1119"/>
      <c r="F11" s="1121"/>
      <c r="G11" s="960"/>
      <c r="H11" s="960"/>
      <c r="I11" s="960"/>
      <c r="J11" s="1113"/>
      <c r="K11" s="960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60"/>
      <c r="E12" s="1119"/>
      <c r="F12" s="1121"/>
      <c r="G12" s="960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11"/>
      <c r="E14" s="1122"/>
      <c r="F14" s="1123"/>
      <c r="G14" s="1125"/>
      <c r="H14" s="959"/>
      <c r="I14" s="959">
        <v>1</v>
      </c>
      <c r="J14" s="1112"/>
      <c r="K14" s="1026" t="s">
        <v>75</v>
      </c>
      <c r="L14" s="964"/>
      <c r="M14" s="964" t="s">
        <v>83</v>
      </c>
      <c r="N14" s="1116"/>
      <c r="O14" s="1026" t="s">
        <v>75</v>
      </c>
      <c r="P14" s="304"/>
      <c r="Q14" s="304" t="s">
        <v>83</v>
      </c>
      <c r="R14" s="890"/>
      <c r="S14" s="399"/>
    </row>
    <row r="15" spans="1:19" ht="17.100000000000001" customHeight="1">
      <c r="A15" s="281"/>
      <c r="B15" s="100"/>
      <c r="C15" s="179"/>
      <c r="D15" s="1111"/>
      <c r="E15" s="1122"/>
      <c r="F15" s="1123"/>
      <c r="G15" s="1125"/>
      <c r="H15" s="959"/>
      <c r="I15" s="959"/>
      <c r="J15" s="1113"/>
      <c r="K15" s="1026"/>
      <c r="L15" s="964"/>
      <c r="M15" s="964"/>
      <c r="N15" s="1117"/>
      <c r="O15" s="1026"/>
      <c r="P15" s="305"/>
      <c r="Q15" s="119"/>
      <c r="R15" s="119" t="s">
        <v>579</v>
      </c>
      <c r="S15" s="120"/>
    </row>
    <row r="16" spans="1:19" ht="17.100000000000001" customHeight="1">
      <c r="A16" s="281"/>
      <c r="B16" s="100"/>
      <c r="C16" s="179"/>
      <c r="D16" s="1111"/>
      <c r="E16" s="1122"/>
      <c r="F16" s="1123"/>
      <c r="G16" s="1125"/>
      <c r="H16" s="959"/>
      <c r="I16" s="959"/>
      <c r="J16" s="1113"/>
      <c r="K16" s="1026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11"/>
      <c r="E17" s="1122"/>
      <c r="F17" s="1123"/>
      <c r="G17" s="1125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52" t="s">
        <v>280</v>
      </c>
      <c r="P25" s="1052"/>
      <c r="Q25" s="1052"/>
      <c r="R25" s="1054" t="s">
        <v>253</v>
      </c>
      <c r="S25" s="1054"/>
      <c r="T25" s="1054"/>
      <c r="U25" s="990" t="s">
        <v>319</v>
      </c>
      <c r="W25" s="1126"/>
    </row>
    <row r="26" spans="1:36" ht="17.100000000000001" hidden="1" customHeight="1">
      <c r="O26" s="1114" t="s">
        <v>696</v>
      </c>
      <c r="P26" s="1114" t="s">
        <v>254</v>
      </c>
      <c r="Q26" s="1114"/>
      <c r="R26" s="1054"/>
      <c r="S26" s="1054"/>
      <c r="T26" s="1054"/>
      <c r="U26" s="990"/>
      <c r="W26" s="1126"/>
    </row>
    <row r="27" spans="1:36" ht="37.5" hidden="1" customHeight="1">
      <c r="O27" s="1114"/>
      <c r="P27" s="102" t="s">
        <v>697</v>
      </c>
      <c r="Q27" s="102" t="s">
        <v>6</v>
      </c>
      <c r="R27" s="103" t="s">
        <v>257</v>
      </c>
      <c r="S27" s="1053" t="s">
        <v>256</v>
      </c>
      <c r="T27" s="1053"/>
      <c r="U27" s="990"/>
      <c r="W27" s="1126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5"/>
      <c r="P28" s="1115"/>
      <c r="Q28" s="1115"/>
      <c r="R28" s="1115"/>
      <c r="S28" s="1115"/>
      <c r="T28" s="1115"/>
      <c r="U28" s="1115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21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98"/>
      <c r="P29" s="1095"/>
      <c r="Q29" s="1095"/>
      <c r="R29" s="1095"/>
      <c r="S29" s="1095"/>
      <c r="T29" s="1095"/>
      <c r="U29" s="1095"/>
      <c r="V29" s="1099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21"/>
      <c r="B30" s="1021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98"/>
      <c r="P30" s="1095"/>
      <c r="Q30" s="1095"/>
      <c r="R30" s="1095"/>
      <c r="S30" s="1095"/>
      <c r="T30" s="1095"/>
      <c r="U30" s="1095"/>
      <c r="V30" s="1099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21"/>
      <c r="B31" s="1021"/>
      <c r="C31" s="1021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560</v>
      </c>
      <c r="N31" s="264"/>
      <c r="O31" s="1098"/>
      <c r="P31" s="1095"/>
      <c r="Q31" s="1095"/>
      <c r="R31" s="1095"/>
      <c r="S31" s="1095"/>
      <c r="T31" s="1095"/>
      <c r="U31" s="1095"/>
      <c r="V31" s="1099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21"/>
      <c r="B32" s="1021"/>
      <c r="C32" s="1021"/>
      <c r="D32" s="1021">
        <v>1</v>
      </c>
      <c r="E32" s="447"/>
      <c r="F32" s="447"/>
      <c r="G32" s="447"/>
      <c r="H32" s="447"/>
      <c r="I32" s="1030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384</v>
      </c>
      <c r="N32" s="264"/>
      <c r="O32" s="1096"/>
      <c r="P32" s="1097"/>
      <c r="Q32" s="1097"/>
      <c r="R32" s="1097"/>
      <c r="S32" s="1097"/>
      <c r="T32" s="1097"/>
      <c r="U32" s="1097"/>
      <c r="V32" s="1127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21"/>
      <c r="B33" s="1021"/>
      <c r="C33" s="1021"/>
      <c r="D33" s="1021"/>
      <c r="E33" s="1021">
        <v>1</v>
      </c>
      <c r="F33" s="447"/>
      <c r="G33" s="447"/>
      <c r="H33" s="447"/>
      <c r="I33" s="1030"/>
      <c r="J33" s="1030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048"/>
      <c r="P33" s="1049"/>
      <c r="Q33" s="1049"/>
      <c r="R33" s="1049"/>
      <c r="S33" s="1049"/>
      <c r="T33" s="1049"/>
      <c r="U33" s="1049"/>
      <c r="V33" s="1050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21"/>
      <c r="B34" s="1021"/>
      <c r="C34" s="1021"/>
      <c r="D34" s="1021"/>
      <c r="E34" s="1021"/>
      <c r="F34" s="313">
        <v>1</v>
      </c>
      <c r="G34" s="313"/>
      <c r="H34" s="313"/>
      <c r="I34" s="1030"/>
      <c r="J34" s="1030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37"/>
      <c r="O34" s="187"/>
      <c r="P34" s="187"/>
      <c r="Q34" s="187"/>
      <c r="R34" s="1025"/>
      <c r="S34" s="1026" t="s">
        <v>74</v>
      </c>
      <c r="T34" s="1025"/>
      <c r="U34" s="1026" t="s">
        <v>75</v>
      </c>
      <c r="V34" s="261"/>
      <c r="W34" s="1100" t="s">
        <v>451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21"/>
      <c r="B35" s="1021"/>
      <c r="C35" s="1021"/>
      <c r="D35" s="1021"/>
      <c r="E35" s="1021"/>
      <c r="F35" s="313"/>
      <c r="G35" s="313"/>
      <c r="H35" s="313"/>
      <c r="I35" s="1030"/>
      <c r="J35" s="1030"/>
      <c r="K35" s="316"/>
      <c r="L35" s="166"/>
      <c r="M35" s="196"/>
      <c r="N35" s="1037"/>
      <c r="O35" s="277"/>
      <c r="P35" s="274"/>
      <c r="Q35" s="275" t="str">
        <f>R34 &amp; "-" &amp; T34</f>
        <v>-</v>
      </c>
      <c r="R35" s="1025"/>
      <c r="S35" s="1026"/>
      <c r="T35" s="1034"/>
      <c r="U35" s="1026"/>
      <c r="V35" s="261"/>
      <c r="W35" s="1101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21"/>
      <c r="B36" s="1021"/>
      <c r="C36" s="1021"/>
      <c r="D36" s="1021"/>
      <c r="E36" s="1021"/>
      <c r="F36" s="313"/>
      <c r="G36" s="313"/>
      <c r="H36" s="313"/>
      <c r="I36" s="1030"/>
      <c r="J36" s="1030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102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21"/>
      <c r="B37" s="1021"/>
      <c r="C37" s="1021"/>
      <c r="D37" s="1021"/>
      <c r="E37" s="313"/>
      <c r="F37" s="447"/>
      <c r="G37" s="447"/>
      <c r="H37" s="447"/>
      <c r="I37" s="1030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21"/>
      <c r="B38" s="1021"/>
      <c r="C38" s="1021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21"/>
      <c r="B39" s="1021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21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21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94"/>
      <c r="P45" s="1095"/>
      <c r="Q45" s="1095"/>
      <c r="R45" s="1095"/>
      <c r="S45" s="1095"/>
      <c r="T45" s="1095"/>
      <c r="U45" s="1095"/>
      <c r="V45" s="1095"/>
      <c r="W45" s="852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21"/>
      <c r="B46" s="1021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094"/>
      <c r="P46" s="1095"/>
      <c r="Q46" s="1095"/>
      <c r="R46" s="1095"/>
      <c r="S46" s="1095"/>
      <c r="T46" s="1095"/>
      <c r="U46" s="1095"/>
      <c r="V46" s="1095"/>
      <c r="W46" s="852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21"/>
      <c r="B47" s="1021"/>
      <c r="C47" s="1021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560</v>
      </c>
      <c r="N47" s="630"/>
      <c r="O47" s="1094"/>
      <c r="P47" s="1095"/>
      <c r="Q47" s="1095"/>
      <c r="R47" s="1095"/>
      <c r="S47" s="1095"/>
      <c r="T47" s="1095"/>
      <c r="U47" s="1095"/>
      <c r="V47" s="1095"/>
      <c r="W47" s="852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21"/>
      <c r="B48" s="1021"/>
      <c r="C48" s="1021"/>
      <c r="D48" s="1021">
        <v>1</v>
      </c>
      <c r="E48" s="649"/>
      <c r="F48" s="648"/>
      <c r="G48" s="648"/>
      <c r="H48" s="1030"/>
      <c r="I48" s="1038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384</v>
      </c>
      <c r="N48" s="630"/>
      <c r="O48" s="1096"/>
      <c r="P48" s="1097"/>
      <c r="Q48" s="1097"/>
      <c r="R48" s="1097"/>
      <c r="S48" s="1097"/>
      <c r="T48" s="1097"/>
      <c r="U48" s="1097"/>
      <c r="V48" s="1097"/>
      <c r="W48" s="852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21"/>
      <c r="B49" s="1021"/>
      <c r="C49" s="1021"/>
      <c r="D49" s="1021"/>
      <c r="E49" s="1022" t="s">
        <v>83</v>
      </c>
      <c r="F49" s="646"/>
      <c r="G49" s="648"/>
      <c r="H49" s="1030"/>
      <c r="I49" s="1038"/>
      <c r="J49" s="1030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048"/>
      <c r="P49" s="1049"/>
      <c r="Q49" s="1049"/>
      <c r="R49" s="1049"/>
      <c r="S49" s="1049"/>
      <c r="T49" s="1049"/>
      <c r="U49" s="1049"/>
      <c r="V49" s="1049"/>
      <c r="W49" s="852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21"/>
      <c r="B50" s="1021"/>
      <c r="C50" s="1021"/>
      <c r="D50" s="1021"/>
      <c r="E50" s="1022"/>
      <c r="F50" s="646">
        <v>1</v>
      </c>
      <c r="G50" s="646"/>
      <c r="H50" s="1030"/>
      <c r="I50" s="1038"/>
      <c r="J50" s="1030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37"/>
      <c r="O50" s="620"/>
      <c r="P50" s="620"/>
      <c r="Q50" s="620"/>
      <c r="R50" s="1025"/>
      <c r="S50" s="1040" t="s">
        <v>74</v>
      </c>
      <c r="T50" s="1025"/>
      <c r="U50" s="1040" t="s">
        <v>75</v>
      </c>
      <c r="V50" s="814"/>
      <c r="W50" s="1020" t="s">
        <v>628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21"/>
      <c r="B51" s="1021"/>
      <c r="C51" s="1021"/>
      <c r="D51" s="1021"/>
      <c r="E51" s="1022"/>
      <c r="F51" s="646"/>
      <c r="G51" s="646"/>
      <c r="H51" s="1030"/>
      <c r="I51" s="1038"/>
      <c r="J51" s="1030"/>
      <c r="K51" s="655"/>
      <c r="L51" s="612"/>
      <c r="M51" s="661"/>
      <c r="N51" s="1037"/>
      <c r="O51" s="637"/>
      <c r="P51" s="634"/>
      <c r="Q51" s="635" t="str">
        <f>R50 &amp; "-" &amp; T50</f>
        <v>-</v>
      </c>
      <c r="R51" s="1025"/>
      <c r="S51" s="1040"/>
      <c r="T51" s="1034"/>
      <c r="U51" s="1040"/>
      <c r="V51" s="814"/>
      <c r="W51" s="1020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21"/>
      <c r="B52" s="1021"/>
      <c r="C52" s="1021"/>
      <c r="D52" s="1021"/>
      <c r="E52" s="1022"/>
      <c r="F52" s="650"/>
      <c r="G52" s="648"/>
      <c r="H52" s="1030"/>
      <c r="I52" s="1038"/>
      <c r="J52" s="1030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3"/>
      <c r="W52" s="1020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21"/>
      <c r="B53" s="1021"/>
      <c r="C53" s="1021"/>
      <c r="D53" s="1021"/>
      <c r="E53" s="649"/>
      <c r="F53" s="650"/>
      <c r="G53" s="648"/>
      <c r="H53" s="1030"/>
      <c r="I53" s="1038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2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21"/>
      <c r="B54" s="1021"/>
      <c r="C54" s="1021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21"/>
      <c r="B55" s="1021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21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21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33"/>
      <c r="P61" s="1033"/>
      <c r="Q61" s="1033"/>
      <c r="R61" s="1033"/>
      <c r="S61" s="1033"/>
      <c r="T61" s="1033"/>
      <c r="U61" s="1033"/>
      <c r="V61" s="1033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21"/>
      <c r="B62" s="1021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33"/>
      <c r="P62" s="1033"/>
      <c r="Q62" s="1033"/>
      <c r="R62" s="1033"/>
      <c r="S62" s="1033"/>
      <c r="T62" s="1033"/>
      <c r="U62" s="1033"/>
      <c r="V62" s="1033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21"/>
      <c r="B63" s="1021"/>
      <c r="C63" s="1021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560</v>
      </c>
      <c r="N63" s="264"/>
      <c r="O63" s="1033"/>
      <c r="P63" s="1033"/>
      <c r="Q63" s="1033"/>
      <c r="R63" s="1033"/>
      <c r="S63" s="1033"/>
      <c r="T63" s="1033"/>
      <c r="U63" s="1033"/>
      <c r="V63" s="1033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21"/>
      <c r="B64" s="1021"/>
      <c r="C64" s="1021"/>
      <c r="D64" s="1021">
        <v>1</v>
      </c>
      <c r="E64" s="447"/>
      <c r="F64" s="447"/>
      <c r="G64" s="447"/>
      <c r="H64" s="447"/>
      <c r="I64" s="1030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384</v>
      </c>
      <c r="N64" s="264"/>
      <c r="O64" s="1032"/>
      <c r="P64" s="1032"/>
      <c r="Q64" s="1032"/>
      <c r="R64" s="1032"/>
      <c r="S64" s="1032"/>
      <c r="T64" s="1032"/>
      <c r="U64" s="1032"/>
      <c r="V64" s="1032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33.75" hidden="1">
      <c r="A65" s="1021"/>
      <c r="B65" s="1021"/>
      <c r="C65" s="1021"/>
      <c r="D65" s="1021"/>
      <c r="E65" s="1021">
        <v>1</v>
      </c>
      <c r="F65" s="447"/>
      <c r="G65" s="447"/>
      <c r="H65" s="447"/>
      <c r="I65" s="1030"/>
      <c r="J65" s="1030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35"/>
      <c r="P65" s="1035"/>
      <c r="Q65" s="1035"/>
      <c r="R65" s="1035"/>
      <c r="S65" s="1035"/>
      <c r="T65" s="1035"/>
      <c r="U65" s="1035"/>
      <c r="V65" s="1035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21"/>
      <c r="B66" s="1021"/>
      <c r="C66" s="1021"/>
      <c r="D66" s="1021"/>
      <c r="E66" s="1021"/>
      <c r="F66" s="313">
        <v>1</v>
      </c>
      <c r="G66" s="313"/>
      <c r="H66" s="313"/>
      <c r="I66" s="1030"/>
      <c r="J66" s="1030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37"/>
      <c r="O66" s="187"/>
      <c r="P66" s="187"/>
      <c r="Q66" s="187"/>
      <c r="R66" s="1025"/>
      <c r="S66" s="1026" t="s">
        <v>74</v>
      </c>
      <c r="T66" s="1025"/>
      <c r="U66" s="1026" t="s">
        <v>75</v>
      </c>
      <c r="V66" s="261"/>
      <c r="W66" s="1100" t="s">
        <v>451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21"/>
      <c r="B67" s="1021"/>
      <c r="C67" s="1021"/>
      <c r="D67" s="1021"/>
      <c r="E67" s="1021"/>
      <c r="F67" s="313"/>
      <c r="G67" s="313"/>
      <c r="H67" s="313"/>
      <c r="I67" s="1030"/>
      <c r="J67" s="1030"/>
      <c r="K67" s="316"/>
      <c r="L67" s="166"/>
      <c r="M67" s="196"/>
      <c r="N67" s="1037"/>
      <c r="O67" s="277"/>
      <c r="P67" s="274"/>
      <c r="Q67" s="275" t="str">
        <f>R66 &amp; "-" &amp; T66</f>
        <v>-</v>
      </c>
      <c r="R67" s="1025"/>
      <c r="S67" s="1026"/>
      <c r="T67" s="1034"/>
      <c r="U67" s="1026"/>
      <c r="V67" s="261"/>
      <c r="W67" s="1101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21"/>
      <c r="B68" s="1021"/>
      <c r="C68" s="1021"/>
      <c r="D68" s="1021"/>
      <c r="E68" s="1021"/>
      <c r="F68" s="313"/>
      <c r="G68" s="313"/>
      <c r="H68" s="313"/>
      <c r="I68" s="1030"/>
      <c r="J68" s="1030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102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21"/>
      <c r="B69" s="1021"/>
      <c r="C69" s="1021"/>
      <c r="D69" s="1021"/>
      <c r="E69" s="313"/>
      <c r="F69" s="447"/>
      <c r="G69" s="447"/>
      <c r="H69" s="447"/>
      <c r="I69" s="1030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21"/>
      <c r="B70" s="1021"/>
      <c r="C70" s="1021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21"/>
      <c r="B71" s="1021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21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21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98"/>
      <c r="P77" s="1095"/>
      <c r="Q77" s="1095"/>
      <c r="R77" s="1095"/>
      <c r="S77" s="1095"/>
      <c r="T77" s="1095"/>
      <c r="U77" s="1095"/>
      <c r="V77" s="1099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21"/>
      <c r="B78" s="1021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98"/>
      <c r="P78" s="1095"/>
      <c r="Q78" s="1095"/>
      <c r="R78" s="1095"/>
      <c r="S78" s="1095"/>
      <c r="T78" s="1095"/>
      <c r="U78" s="1095"/>
      <c r="V78" s="1099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21"/>
      <c r="B79" s="1021"/>
      <c r="C79" s="1021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560</v>
      </c>
      <c r="N79" s="264"/>
      <c r="O79" s="1098"/>
      <c r="P79" s="1095"/>
      <c r="Q79" s="1095"/>
      <c r="R79" s="1095"/>
      <c r="S79" s="1095"/>
      <c r="T79" s="1095"/>
      <c r="U79" s="1095"/>
      <c r="V79" s="1099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21"/>
      <c r="B80" s="1021"/>
      <c r="C80" s="1021"/>
      <c r="D80" s="1021">
        <v>1</v>
      </c>
      <c r="E80" s="447"/>
      <c r="F80" s="447"/>
      <c r="G80" s="447"/>
      <c r="H80" s="447"/>
      <c r="I80" s="1030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384</v>
      </c>
      <c r="N80" s="264"/>
      <c r="O80" s="1096"/>
      <c r="P80" s="1097"/>
      <c r="Q80" s="1097"/>
      <c r="R80" s="1097"/>
      <c r="S80" s="1097"/>
      <c r="T80" s="1097"/>
      <c r="U80" s="1097"/>
      <c r="V80" s="1127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112" s="34" customFormat="1" ht="33.75" hidden="1">
      <c r="A81" s="1021"/>
      <c r="B81" s="1021"/>
      <c r="C81" s="1021"/>
      <c r="D81" s="1021"/>
      <c r="E81" s="1021">
        <v>1</v>
      </c>
      <c r="F81" s="447"/>
      <c r="G81" s="447"/>
      <c r="H81" s="447"/>
      <c r="I81" s="1030"/>
      <c r="J81" s="1030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048"/>
      <c r="P81" s="1049"/>
      <c r="Q81" s="1049"/>
      <c r="R81" s="1049"/>
      <c r="S81" s="1049"/>
      <c r="T81" s="1049"/>
      <c r="U81" s="1049"/>
      <c r="V81" s="1050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112" s="34" customFormat="1" ht="66" hidden="1" customHeight="1">
      <c r="A82" s="1021"/>
      <c r="B82" s="1021"/>
      <c r="C82" s="1021"/>
      <c r="D82" s="1021"/>
      <c r="E82" s="1021"/>
      <c r="F82" s="313">
        <v>1</v>
      </c>
      <c r="G82" s="313"/>
      <c r="H82" s="313"/>
      <c r="I82" s="1030"/>
      <c r="J82" s="1030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25"/>
      <c r="S82" s="1026" t="s">
        <v>74</v>
      </c>
      <c r="T82" s="1025"/>
      <c r="U82" s="1026" t="s">
        <v>75</v>
      </c>
      <c r="V82" s="261"/>
      <c r="W82" s="1100" t="s">
        <v>451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112" s="34" customFormat="1" ht="14.25" hidden="1" customHeight="1">
      <c r="A83" s="1021"/>
      <c r="B83" s="1021"/>
      <c r="C83" s="1021"/>
      <c r="D83" s="1021"/>
      <c r="E83" s="1021"/>
      <c r="F83" s="313"/>
      <c r="G83" s="313"/>
      <c r="H83" s="313"/>
      <c r="I83" s="1030"/>
      <c r="J83" s="1030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5"/>
      <c r="S83" s="1026"/>
      <c r="T83" s="1034"/>
      <c r="U83" s="1026"/>
      <c r="V83" s="261"/>
      <c r="W83" s="1101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112" ht="15" hidden="1" customHeight="1">
      <c r="A84" s="1021"/>
      <c r="B84" s="1021"/>
      <c r="C84" s="1021"/>
      <c r="D84" s="1021"/>
      <c r="E84" s="1021"/>
      <c r="F84" s="313"/>
      <c r="G84" s="313"/>
      <c r="H84" s="313"/>
      <c r="I84" s="1030"/>
      <c r="J84" s="1030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102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112" ht="14.25" hidden="1">
      <c r="A85" s="1021"/>
      <c r="B85" s="1021"/>
      <c r="C85" s="1021"/>
      <c r="D85" s="1021"/>
      <c r="E85" s="313"/>
      <c r="F85" s="447"/>
      <c r="G85" s="447"/>
      <c r="H85" s="447"/>
      <c r="I85" s="1030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112" ht="14.25" hidden="1">
      <c r="A86" s="1021"/>
      <c r="B86" s="1021"/>
      <c r="C86" s="1021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112" ht="14.25" hidden="1">
      <c r="A87" s="1021"/>
      <c r="B87" s="1021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112" ht="14.25" hidden="1">
      <c r="A88" s="1021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112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112" s="33" customFormat="1" ht="17.100000000000001" customHeight="1">
      <c r="G90" s="33" t="s">
        <v>15</v>
      </c>
      <c r="I90" s="33" t="s">
        <v>63</v>
      </c>
      <c r="V90" s="178"/>
    </row>
    <row r="91" spans="1:112" ht="17.100000000000001" customHeight="1">
      <c r="X91" s="601"/>
      <c r="Y91" s="41"/>
      <c r="Z91" s="41"/>
    </row>
    <row r="92" spans="1:112" s="671" customFormat="1" ht="270">
      <c r="A92" s="1021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78">
        <f>mergeValue(A92)</f>
        <v>1</v>
      </c>
      <c r="M92" s="588" t="s">
        <v>21</v>
      </c>
      <c r="N92" s="700"/>
      <c r="O92" s="1094"/>
      <c r="P92" s="1095"/>
      <c r="Q92" s="1095"/>
      <c r="R92" s="1095"/>
      <c r="S92" s="1095"/>
      <c r="T92" s="1095"/>
      <c r="U92" s="1095"/>
      <c r="V92" s="1095"/>
      <c r="W92" s="1095"/>
      <c r="X92" s="1095"/>
      <c r="Y92" s="1095"/>
      <c r="Z92" s="1095"/>
      <c r="AA92" s="1095"/>
      <c r="AB92" s="1095"/>
      <c r="AC92" s="1095"/>
      <c r="AD92" s="1095"/>
      <c r="AE92" s="1095"/>
      <c r="AF92" s="1095"/>
      <c r="AG92" s="1095"/>
      <c r="AH92" s="1095"/>
      <c r="AI92" s="1095"/>
      <c r="AJ92" s="1095"/>
      <c r="AK92" s="1095"/>
      <c r="AL92" s="1095"/>
      <c r="AM92" s="1095"/>
      <c r="AN92" s="1095"/>
      <c r="AO92" s="1095"/>
      <c r="AP92" s="1095"/>
      <c r="AQ92" s="1095"/>
      <c r="AR92" s="1095"/>
      <c r="AS92" s="1095"/>
      <c r="AT92" s="1095"/>
      <c r="AU92" s="1095"/>
      <c r="AV92" s="1095"/>
      <c r="AW92" s="1095"/>
      <c r="AX92" s="1095"/>
      <c r="AY92" s="1095"/>
      <c r="AZ92" s="1095"/>
      <c r="BA92" s="1095"/>
      <c r="BB92" s="1095"/>
      <c r="BC92" s="1095"/>
      <c r="BD92" s="1095"/>
      <c r="BE92" s="1095"/>
      <c r="BF92" s="1095"/>
      <c r="BG92" s="1095"/>
      <c r="BH92" s="1095"/>
      <c r="BI92" s="1095"/>
      <c r="BJ92" s="1095"/>
      <c r="BK92" s="1095"/>
      <c r="BL92" s="1095"/>
      <c r="BM92" s="1095"/>
      <c r="BN92" s="1095"/>
      <c r="BO92" s="1095"/>
      <c r="BP92" s="1095"/>
      <c r="BQ92" s="1095"/>
      <c r="BR92" s="1095"/>
      <c r="BS92" s="1095"/>
      <c r="BT92" s="1095"/>
      <c r="BU92" s="1095"/>
      <c r="BV92" s="1095"/>
      <c r="BW92" s="1095"/>
      <c r="BX92" s="1095"/>
      <c r="BY92" s="1095"/>
      <c r="BZ92" s="1095"/>
      <c r="CA92" s="1095"/>
      <c r="CB92" s="1095"/>
      <c r="CC92" s="1095"/>
      <c r="CD92" s="1095"/>
      <c r="CE92" s="1095"/>
      <c r="CF92" s="1095"/>
      <c r="CG92" s="1095"/>
      <c r="CH92" s="1095"/>
      <c r="CI92" s="1095"/>
      <c r="CJ92" s="1095"/>
      <c r="CK92" s="1095"/>
      <c r="CL92" s="1095"/>
      <c r="CM92" s="1095"/>
      <c r="CN92" s="1095"/>
      <c r="CO92" s="1095"/>
      <c r="CP92" s="1095"/>
      <c r="CQ92" s="1095"/>
      <c r="CR92" s="1095"/>
      <c r="CS92" s="1095"/>
      <c r="CT92" s="1095"/>
      <c r="CU92" s="1099"/>
      <c r="CV92" s="852" t="s">
        <v>448</v>
      </c>
      <c r="CW92" s="704"/>
      <c r="CX92" s="704"/>
      <c r="CY92" s="704"/>
      <c r="CZ92" s="704"/>
      <c r="DA92" s="704"/>
      <c r="DB92" s="704"/>
      <c r="DC92" s="704"/>
      <c r="DD92" s="704"/>
      <c r="DE92" s="704"/>
      <c r="DF92" s="704"/>
      <c r="DG92" s="704"/>
      <c r="DH92" s="704"/>
    </row>
    <row r="93" spans="1:112" s="671" customFormat="1" ht="371.25">
      <c r="A93" s="1021"/>
      <c r="B93" s="1021">
        <v>1</v>
      </c>
      <c r="C93" s="709"/>
      <c r="D93" s="709"/>
      <c r="E93" s="712"/>
      <c r="F93" s="711"/>
      <c r="G93" s="711"/>
      <c r="H93" s="711"/>
      <c r="I93" s="694"/>
      <c r="J93" s="689"/>
      <c r="L93" s="878" t="str">
        <f>mergeValue(A93) &amp;"."&amp; mergeValue(B93)</f>
        <v>1.1</v>
      </c>
      <c r="M93" s="677" t="s">
        <v>16</v>
      </c>
      <c r="N93" s="700"/>
      <c r="O93" s="1094"/>
      <c r="P93" s="1095"/>
      <c r="Q93" s="1095"/>
      <c r="R93" s="1095"/>
      <c r="S93" s="1095"/>
      <c r="T93" s="1095"/>
      <c r="U93" s="1095"/>
      <c r="V93" s="1095"/>
      <c r="W93" s="1095"/>
      <c r="X93" s="1095"/>
      <c r="Y93" s="1095"/>
      <c r="Z93" s="1095"/>
      <c r="AA93" s="1095"/>
      <c r="AB93" s="1095"/>
      <c r="AC93" s="1095"/>
      <c r="AD93" s="1095"/>
      <c r="AE93" s="1095"/>
      <c r="AF93" s="1095"/>
      <c r="AG93" s="1095"/>
      <c r="AH93" s="1095"/>
      <c r="AI93" s="1095"/>
      <c r="AJ93" s="1095"/>
      <c r="AK93" s="1095"/>
      <c r="AL93" s="1095"/>
      <c r="AM93" s="1095"/>
      <c r="AN93" s="1095"/>
      <c r="AO93" s="1095"/>
      <c r="AP93" s="1095"/>
      <c r="AQ93" s="1095"/>
      <c r="AR93" s="1095"/>
      <c r="AS93" s="1095"/>
      <c r="AT93" s="1095"/>
      <c r="AU93" s="1095"/>
      <c r="AV93" s="1095"/>
      <c r="AW93" s="1095"/>
      <c r="AX93" s="1095"/>
      <c r="AY93" s="1095"/>
      <c r="AZ93" s="1095"/>
      <c r="BA93" s="1095"/>
      <c r="BB93" s="1095"/>
      <c r="BC93" s="1095"/>
      <c r="BD93" s="1095"/>
      <c r="BE93" s="1095"/>
      <c r="BF93" s="1095"/>
      <c r="BG93" s="1095"/>
      <c r="BH93" s="1095"/>
      <c r="BI93" s="1095"/>
      <c r="BJ93" s="1095"/>
      <c r="BK93" s="1095"/>
      <c r="BL93" s="1095"/>
      <c r="BM93" s="1095"/>
      <c r="BN93" s="1095"/>
      <c r="BO93" s="1095"/>
      <c r="BP93" s="1095"/>
      <c r="BQ93" s="1095"/>
      <c r="BR93" s="1095"/>
      <c r="BS93" s="1095"/>
      <c r="BT93" s="1095"/>
      <c r="BU93" s="1095"/>
      <c r="BV93" s="1095"/>
      <c r="BW93" s="1095"/>
      <c r="BX93" s="1095"/>
      <c r="BY93" s="1095"/>
      <c r="BZ93" s="1095"/>
      <c r="CA93" s="1095"/>
      <c r="CB93" s="1095"/>
      <c r="CC93" s="1095"/>
      <c r="CD93" s="1095"/>
      <c r="CE93" s="1095"/>
      <c r="CF93" s="1095"/>
      <c r="CG93" s="1095"/>
      <c r="CH93" s="1095"/>
      <c r="CI93" s="1095"/>
      <c r="CJ93" s="1095"/>
      <c r="CK93" s="1095"/>
      <c r="CL93" s="1095"/>
      <c r="CM93" s="1095"/>
      <c r="CN93" s="1095"/>
      <c r="CO93" s="1095"/>
      <c r="CP93" s="1095"/>
      <c r="CQ93" s="1095"/>
      <c r="CR93" s="1095"/>
      <c r="CS93" s="1095"/>
      <c r="CT93" s="1095"/>
      <c r="CU93" s="1099"/>
      <c r="CV93" s="852" t="s">
        <v>449</v>
      </c>
      <c r="CW93" s="704"/>
      <c r="CX93" s="704"/>
      <c r="CY93" s="704"/>
      <c r="CZ93" s="704"/>
      <c r="DA93" s="704"/>
      <c r="DB93" s="704"/>
      <c r="DC93" s="704"/>
      <c r="DD93" s="704"/>
      <c r="DE93" s="704"/>
      <c r="DF93" s="704"/>
      <c r="DG93" s="704"/>
      <c r="DH93" s="704"/>
    </row>
    <row r="94" spans="1:112" s="671" customFormat="1" ht="409.5">
      <c r="A94" s="1021"/>
      <c r="B94" s="1021"/>
      <c r="C94" s="1021">
        <v>1</v>
      </c>
      <c r="D94" s="709"/>
      <c r="E94" s="712"/>
      <c r="F94" s="711"/>
      <c r="G94" s="711"/>
      <c r="H94" s="711"/>
      <c r="I94" s="718"/>
      <c r="J94" s="689"/>
      <c r="K94" s="674"/>
      <c r="L94" s="878" t="str">
        <f>mergeValue(A94) &amp;"."&amp; mergeValue(B94)&amp;"."&amp; mergeValue(C94)</f>
        <v>1.1.1</v>
      </c>
      <c r="M94" s="678" t="s">
        <v>560</v>
      </c>
      <c r="N94" s="700"/>
      <c r="O94" s="1094"/>
      <c r="P94" s="1095"/>
      <c r="Q94" s="1095"/>
      <c r="R94" s="1095"/>
      <c r="S94" s="1095"/>
      <c r="T94" s="1095"/>
      <c r="U94" s="1095"/>
      <c r="V94" s="1095"/>
      <c r="W94" s="1095"/>
      <c r="X94" s="1095"/>
      <c r="Y94" s="1095"/>
      <c r="Z94" s="1095"/>
      <c r="AA94" s="1095"/>
      <c r="AB94" s="1095"/>
      <c r="AC94" s="1095"/>
      <c r="AD94" s="1095"/>
      <c r="AE94" s="1095"/>
      <c r="AF94" s="1095"/>
      <c r="AG94" s="1095"/>
      <c r="AH94" s="1095"/>
      <c r="AI94" s="1095"/>
      <c r="AJ94" s="1095"/>
      <c r="AK94" s="1095"/>
      <c r="AL94" s="1095"/>
      <c r="AM94" s="1095"/>
      <c r="AN94" s="1095"/>
      <c r="AO94" s="1095"/>
      <c r="AP94" s="1095"/>
      <c r="AQ94" s="1095"/>
      <c r="AR94" s="1095"/>
      <c r="AS94" s="1095"/>
      <c r="AT94" s="1095"/>
      <c r="AU94" s="1095"/>
      <c r="AV94" s="1095"/>
      <c r="AW94" s="1095"/>
      <c r="AX94" s="1095"/>
      <c r="AY94" s="1095"/>
      <c r="AZ94" s="1095"/>
      <c r="BA94" s="1095"/>
      <c r="BB94" s="1095"/>
      <c r="BC94" s="1095"/>
      <c r="BD94" s="1095"/>
      <c r="BE94" s="1095"/>
      <c r="BF94" s="1095"/>
      <c r="BG94" s="1095"/>
      <c r="BH94" s="1095"/>
      <c r="BI94" s="1095"/>
      <c r="BJ94" s="1095"/>
      <c r="BK94" s="1095"/>
      <c r="BL94" s="1095"/>
      <c r="BM94" s="1095"/>
      <c r="BN94" s="1095"/>
      <c r="BO94" s="1095"/>
      <c r="BP94" s="1095"/>
      <c r="BQ94" s="1095"/>
      <c r="BR94" s="1095"/>
      <c r="BS94" s="1095"/>
      <c r="BT94" s="1095"/>
      <c r="BU94" s="1095"/>
      <c r="BV94" s="1095"/>
      <c r="BW94" s="1095"/>
      <c r="BX94" s="1095"/>
      <c r="BY94" s="1095"/>
      <c r="BZ94" s="1095"/>
      <c r="CA94" s="1095"/>
      <c r="CB94" s="1095"/>
      <c r="CC94" s="1095"/>
      <c r="CD94" s="1095"/>
      <c r="CE94" s="1095"/>
      <c r="CF94" s="1095"/>
      <c r="CG94" s="1095"/>
      <c r="CH94" s="1095"/>
      <c r="CI94" s="1095"/>
      <c r="CJ94" s="1095"/>
      <c r="CK94" s="1095"/>
      <c r="CL94" s="1095"/>
      <c r="CM94" s="1095"/>
      <c r="CN94" s="1095"/>
      <c r="CO94" s="1095"/>
      <c r="CP94" s="1095"/>
      <c r="CQ94" s="1095"/>
      <c r="CR94" s="1095"/>
      <c r="CS94" s="1095"/>
      <c r="CT94" s="1095"/>
      <c r="CU94" s="1099"/>
      <c r="CV94" s="852" t="s">
        <v>561</v>
      </c>
      <c r="CW94" s="704"/>
      <c r="CX94" s="704"/>
      <c r="CY94" s="704"/>
      <c r="CZ94" s="707"/>
      <c r="DA94" s="704"/>
      <c r="DB94" s="704"/>
      <c r="DC94" s="704"/>
      <c r="DD94" s="704"/>
      <c r="DE94" s="704"/>
      <c r="DF94" s="704"/>
      <c r="DG94" s="704"/>
      <c r="DH94" s="704"/>
    </row>
    <row r="95" spans="1:112" s="671" customFormat="1" ht="409.5">
      <c r="A95" s="1021"/>
      <c r="B95" s="1021"/>
      <c r="C95" s="1021"/>
      <c r="D95" s="1021">
        <v>1</v>
      </c>
      <c r="E95" s="712"/>
      <c r="F95" s="711"/>
      <c r="G95" s="711"/>
      <c r="H95" s="1030"/>
      <c r="I95" s="689"/>
      <c r="J95" s="689"/>
      <c r="K95" s="674"/>
      <c r="L95" s="878" t="str">
        <f>mergeValue(A95) &amp;"."&amp; mergeValue(B95)&amp;"."&amp; mergeValue(C95)&amp;"."&amp; mergeValue(D95)</f>
        <v>1.1.1.1</v>
      </c>
      <c r="M95" s="679" t="s">
        <v>384</v>
      </c>
      <c r="N95" s="700"/>
      <c r="O95" s="1096"/>
      <c r="P95" s="1097"/>
      <c r="Q95" s="1097"/>
      <c r="R95" s="1097"/>
      <c r="S95" s="1097"/>
      <c r="T95" s="1097"/>
      <c r="U95" s="1097"/>
      <c r="V95" s="1097"/>
      <c r="W95" s="1097"/>
      <c r="X95" s="1097"/>
      <c r="Y95" s="1097"/>
      <c r="Z95" s="1097"/>
      <c r="AA95" s="1097"/>
      <c r="AB95" s="1097"/>
      <c r="AC95" s="1097"/>
      <c r="AD95" s="1097"/>
      <c r="AE95" s="1097"/>
      <c r="AF95" s="1097"/>
      <c r="AG95" s="1097"/>
      <c r="AH95" s="1097"/>
      <c r="AI95" s="1097"/>
      <c r="AJ95" s="1097"/>
      <c r="AK95" s="1097"/>
      <c r="AL95" s="1097"/>
      <c r="AM95" s="1097"/>
      <c r="AN95" s="1097"/>
      <c r="AO95" s="1097"/>
      <c r="AP95" s="1097"/>
      <c r="AQ95" s="1097"/>
      <c r="AR95" s="1097"/>
      <c r="AS95" s="1097"/>
      <c r="AT95" s="1097"/>
      <c r="AU95" s="1097"/>
      <c r="AV95" s="1097"/>
      <c r="AW95" s="1097"/>
      <c r="AX95" s="1097"/>
      <c r="AY95" s="1097"/>
      <c r="AZ95" s="1097"/>
      <c r="BA95" s="1097"/>
      <c r="BB95" s="1097"/>
      <c r="BC95" s="1097"/>
      <c r="BD95" s="1097"/>
      <c r="BE95" s="1097"/>
      <c r="BF95" s="1097"/>
      <c r="BG95" s="1097"/>
      <c r="BH95" s="1097"/>
      <c r="BI95" s="1097"/>
      <c r="BJ95" s="1097"/>
      <c r="BK95" s="1097"/>
      <c r="BL95" s="1097"/>
      <c r="BM95" s="1097"/>
      <c r="BN95" s="1097"/>
      <c r="BO95" s="1097"/>
      <c r="BP95" s="1097"/>
      <c r="BQ95" s="1097"/>
      <c r="BR95" s="1097"/>
      <c r="BS95" s="1097"/>
      <c r="BT95" s="1097"/>
      <c r="BU95" s="1097"/>
      <c r="BV95" s="1097"/>
      <c r="BW95" s="1097"/>
      <c r="BX95" s="1097"/>
      <c r="BY95" s="1097"/>
      <c r="BZ95" s="1097"/>
      <c r="CA95" s="1097"/>
      <c r="CB95" s="1097"/>
      <c r="CC95" s="1097"/>
      <c r="CD95" s="1097"/>
      <c r="CE95" s="1097"/>
      <c r="CF95" s="1097"/>
      <c r="CG95" s="1097"/>
      <c r="CH95" s="1097"/>
      <c r="CI95" s="1097"/>
      <c r="CJ95" s="1097"/>
      <c r="CK95" s="1097"/>
      <c r="CL95" s="1097"/>
      <c r="CM95" s="1097"/>
      <c r="CN95" s="1097"/>
      <c r="CO95" s="1097"/>
      <c r="CP95" s="1097"/>
      <c r="CQ95" s="1097"/>
      <c r="CR95" s="1097"/>
      <c r="CS95" s="1097"/>
      <c r="CT95" s="1097"/>
      <c r="CU95" s="1127"/>
      <c r="CV95" s="852" t="s">
        <v>575</v>
      </c>
      <c r="CW95" s="704"/>
      <c r="CX95" s="704"/>
      <c r="CY95" s="704"/>
      <c r="CZ95" s="707"/>
      <c r="DA95" s="704"/>
      <c r="DB95" s="704"/>
      <c r="DC95" s="704"/>
      <c r="DD95" s="704"/>
      <c r="DE95" s="704"/>
      <c r="DF95" s="704"/>
      <c r="DG95" s="704"/>
      <c r="DH95" s="704"/>
    </row>
    <row r="96" spans="1:112" s="671" customFormat="1" ht="409.5">
      <c r="A96" s="1021"/>
      <c r="B96" s="1021"/>
      <c r="C96" s="1021"/>
      <c r="D96" s="1021"/>
      <c r="E96" s="1022" t="s">
        <v>83</v>
      </c>
      <c r="F96" s="709"/>
      <c r="G96" s="711"/>
      <c r="H96" s="1030"/>
      <c r="I96" s="1030"/>
      <c r="J96" s="718"/>
      <c r="K96" s="674"/>
      <c r="L96" s="878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048"/>
      <c r="P96" s="1049"/>
      <c r="Q96" s="1049"/>
      <c r="R96" s="1049"/>
      <c r="S96" s="1049"/>
      <c r="T96" s="1049"/>
      <c r="U96" s="1049"/>
      <c r="V96" s="1049"/>
      <c r="W96" s="1049"/>
      <c r="X96" s="1049"/>
      <c r="Y96" s="1049"/>
      <c r="Z96" s="1049"/>
      <c r="AA96" s="1049"/>
      <c r="AB96" s="1049"/>
      <c r="AC96" s="1049"/>
      <c r="AD96" s="1049"/>
      <c r="AE96" s="1049"/>
      <c r="AF96" s="1049"/>
      <c r="AG96" s="1049"/>
      <c r="AH96" s="1049"/>
      <c r="AI96" s="1049"/>
      <c r="AJ96" s="1049"/>
      <c r="AK96" s="1049"/>
      <c r="AL96" s="1049"/>
      <c r="AM96" s="1049"/>
      <c r="AN96" s="1049"/>
      <c r="AO96" s="1049"/>
      <c r="AP96" s="1049"/>
      <c r="AQ96" s="1049"/>
      <c r="AR96" s="1049"/>
      <c r="AS96" s="1049"/>
      <c r="AT96" s="1049"/>
      <c r="AU96" s="1049"/>
      <c r="AV96" s="1049"/>
      <c r="AW96" s="1049"/>
      <c r="AX96" s="1049"/>
      <c r="AY96" s="1049"/>
      <c r="AZ96" s="1049"/>
      <c r="BA96" s="1049"/>
      <c r="BB96" s="1049"/>
      <c r="BC96" s="1049"/>
      <c r="BD96" s="1049"/>
      <c r="BE96" s="1049"/>
      <c r="BF96" s="1049"/>
      <c r="BG96" s="1049"/>
      <c r="BH96" s="1049"/>
      <c r="BI96" s="1049"/>
      <c r="BJ96" s="1049"/>
      <c r="BK96" s="1049"/>
      <c r="BL96" s="1049"/>
      <c r="BM96" s="1049"/>
      <c r="BN96" s="1049"/>
      <c r="BO96" s="1049"/>
      <c r="BP96" s="1049"/>
      <c r="BQ96" s="1049"/>
      <c r="BR96" s="1049"/>
      <c r="BS96" s="1049"/>
      <c r="BT96" s="1049"/>
      <c r="BU96" s="1049"/>
      <c r="BV96" s="1049"/>
      <c r="BW96" s="1049"/>
      <c r="BX96" s="1049"/>
      <c r="BY96" s="1049"/>
      <c r="BZ96" s="1049"/>
      <c r="CA96" s="1049"/>
      <c r="CB96" s="1049"/>
      <c r="CC96" s="1049"/>
      <c r="CD96" s="1049"/>
      <c r="CE96" s="1049"/>
      <c r="CF96" s="1049"/>
      <c r="CG96" s="1049"/>
      <c r="CH96" s="1049"/>
      <c r="CI96" s="1049"/>
      <c r="CJ96" s="1049"/>
      <c r="CK96" s="1049"/>
      <c r="CL96" s="1049"/>
      <c r="CM96" s="1049"/>
      <c r="CN96" s="1049"/>
      <c r="CO96" s="1049"/>
      <c r="CP96" s="1049"/>
      <c r="CQ96" s="1049"/>
      <c r="CR96" s="1049"/>
      <c r="CS96" s="1049"/>
      <c r="CT96" s="1049"/>
      <c r="CU96" s="1050"/>
      <c r="CV96" s="852" t="s">
        <v>450</v>
      </c>
      <c r="CW96" s="704"/>
      <c r="CX96" s="707" t="str">
        <f>strCheckUnique(CY96:CY100)</f>
        <v/>
      </c>
      <c r="CY96" s="704"/>
      <c r="CZ96" s="707"/>
      <c r="DA96" s="704"/>
      <c r="DB96" s="704"/>
      <c r="DC96" s="704"/>
      <c r="DD96" s="704"/>
      <c r="DE96" s="704"/>
      <c r="DF96" s="704"/>
      <c r="DG96" s="704"/>
      <c r="DH96" s="704"/>
    </row>
    <row r="97" spans="1:112" s="671" customFormat="1" ht="66" customHeight="1">
      <c r="A97" s="1021"/>
      <c r="B97" s="1021"/>
      <c r="C97" s="1021"/>
      <c r="D97" s="1021"/>
      <c r="E97" s="1022"/>
      <c r="F97" s="1021">
        <v>1</v>
      </c>
      <c r="G97" s="709"/>
      <c r="H97" s="1030"/>
      <c r="I97" s="1030"/>
      <c r="J97" s="1030"/>
      <c r="K97" s="718"/>
      <c r="L97" s="878" t="str">
        <f>mergeValue(A97) &amp;"."&amp; mergeValue(B97)&amp;"."&amp; mergeValue(C97)&amp;"."&amp; mergeValue(D97)&amp;"."&amp; mergeValue(E97)&amp;"."&amp; mergeValue(F97)</f>
        <v>1.1.1.1.1.1</v>
      </c>
      <c r="M97" s="725"/>
      <c r="N97" s="1037"/>
      <c r="O97" s="691"/>
      <c r="P97" s="907"/>
      <c r="Q97" s="907"/>
      <c r="R97" s="907"/>
      <c r="S97" s="691"/>
      <c r="T97" s="691"/>
      <c r="U97" s="691"/>
      <c r="V97" s="691"/>
      <c r="W97" s="691"/>
      <c r="X97" s="691"/>
      <c r="Y97" s="1025"/>
      <c r="Z97" s="1040" t="s">
        <v>74</v>
      </c>
      <c r="AA97" s="1025"/>
      <c r="AB97" s="1040" t="s">
        <v>74</v>
      </c>
      <c r="AC97" s="691"/>
      <c r="AD97" s="907"/>
      <c r="AE97" s="907"/>
      <c r="AF97" s="907"/>
      <c r="AG97" s="691"/>
      <c r="AH97" s="691"/>
      <c r="AI97" s="691"/>
      <c r="AJ97" s="691"/>
      <c r="AK97" s="691"/>
      <c r="AL97" s="691"/>
      <c r="AM97" s="1025"/>
      <c r="AN97" s="1040" t="s">
        <v>74</v>
      </c>
      <c r="AO97" s="1025"/>
      <c r="AP97" s="1040" t="s">
        <v>74</v>
      </c>
      <c r="AQ97" s="691"/>
      <c r="AR97" s="907"/>
      <c r="AS97" s="907"/>
      <c r="AT97" s="907"/>
      <c r="AU97" s="691"/>
      <c r="AV97" s="691"/>
      <c r="AW97" s="691"/>
      <c r="AX97" s="691"/>
      <c r="AY97" s="691"/>
      <c r="AZ97" s="691"/>
      <c r="BA97" s="1025"/>
      <c r="BB97" s="1040" t="s">
        <v>74</v>
      </c>
      <c r="BC97" s="1025"/>
      <c r="BD97" s="1040" t="s">
        <v>74</v>
      </c>
      <c r="BE97" s="691"/>
      <c r="BF97" s="907"/>
      <c r="BG97" s="907"/>
      <c r="BH97" s="907"/>
      <c r="BI97" s="691"/>
      <c r="BJ97" s="691"/>
      <c r="BK97" s="691"/>
      <c r="BL97" s="691"/>
      <c r="BM97" s="691"/>
      <c r="BN97" s="691"/>
      <c r="BO97" s="1025"/>
      <c r="BP97" s="1040" t="s">
        <v>74</v>
      </c>
      <c r="BQ97" s="1025"/>
      <c r="BR97" s="1040" t="s">
        <v>74</v>
      </c>
      <c r="BS97" s="691"/>
      <c r="BT97" s="907"/>
      <c r="BU97" s="907"/>
      <c r="BV97" s="907"/>
      <c r="BW97" s="691"/>
      <c r="BX97" s="691"/>
      <c r="BY97" s="691"/>
      <c r="BZ97" s="691"/>
      <c r="CA97" s="691"/>
      <c r="CB97" s="691"/>
      <c r="CC97" s="1025"/>
      <c r="CD97" s="1040" t="s">
        <v>74</v>
      </c>
      <c r="CE97" s="1025"/>
      <c r="CF97" s="1040" t="s">
        <v>74</v>
      </c>
      <c r="CG97" s="691"/>
      <c r="CH97" s="907"/>
      <c r="CI97" s="907"/>
      <c r="CJ97" s="907"/>
      <c r="CK97" s="691"/>
      <c r="CL97" s="691"/>
      <c r="CM97" s="691"/>
      <c r="CN97" s="691"/>
      <c r="CO97" s="691"/>
      <c r="CP97" s="691"/>
      <c r="CQ97" s="1025"/>
      <c r="CR97" s="1040" t="s">
        <v>74</v>
      </c>
      <c r="CS97" s="1025"/>
      <c r="CT97" s="1040" t="s">
        <v>75</v>
      </c>
      <c r="CU97" s="699"/>
      <c r="CV97" s="992" t="s">
        <v>629</v>
      </c>
      <c r="CW97" s="704" t="str">
        <f>strCheckDate(O98:CU98)</f>
        <v/>
      </c>
      <c r="CX97" s="704"/>
      <c r="CY97" s="707" t="str">
        <f>IF(M97="","",M97 )</f>
        <v/>
      </c>
      <c r="CZ97" s="707"/>
      <c r="DA97" s="707"/>
      <c r="DB97" s="707"/>
      <c r="DC97" s="704"/>
      <c r="DD97" s="704"/>
      <c r="DE97" s="704"/>
      <c r="DF97" s="704"/>
      <c r="DG97" s="704"/>
      <c r="DH97" s="704"/>
    </row>
    <row r="98" spans="1:112" s="671" customFormat="1" ht="14.25" hidden="1" customHeight="1">
      <c r="A98" s="1021"/>
      <c r="B98" s="1021"/>
      <c r="C98" s="1021"/>
      <c r="D98" s="1021"/>
      <c r="E98" s="1022"/>
      <c r="F98" s="1021"/>
      <c r="G98" s="709"/>
      <c r="H98" s="1030"/>
      <c r="I98" s="1030"/>
      <c r="J98" s="1030"/>
      <c r="K98" s="718"/>
      <c r="L98" s="683"/>
      <c r="M98" s="721"/>
      <c r="N98" s="1037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5"/>
      <c r="Z98" s="1040"/>
      <c r="AA98" s="1034"/>
      <c r="AB98" s="1040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5"/>
      <c r="AN98" s="1040"/>
      <c r="AO98" s="1034"/>
      <c r="AP98" s="1040"/>
      <c r="AQ98" s="705"/>
      <c r="AR98" s="705"/>
      <c r="AS98" s="702"/>
      <c r="AT98" s="703" t="str">
        <f>BA97 &amp; "-" &amp; BC97</f>
        <v>-</v>
      </c>
      <c r="AU98" s="703"/>
      <c r="AV98" s="703"/>
      <c r="AW98" s="703"/>
      <c r="AX98" s="703"/>
      <c r="AY98" s="703"/>
      <c r="AZ98" s="703"/>
      <c r="BA98" s="1025"/>
      <c r="BB98" s="1040"/>
      <c r="BC98" s="1034"/>
      <c r="BD98" s="1040"/>
      <c r="BE98" s="705"/>
      <c r="BF98" s="705"/>
      <c r="BG98" s="702"/>
      <c r="BH98" s="703" t="str">
        <f>BO97 &amp; "-" &amp; BQ97</f>
        <v>-</v>
      </c>
      <c r="BI98" s="703"/>
      <c r="BJ98" s="703"/>
      <c r="BK98" s="703"/>
      <c r="BL98" s="703"/>
      <c r="BM98" s="703"/>
      <c r="BN98" s="703"/>
      <c r="BO98" s="1025"/>
      <c r="BP98" s="1040"/>
      <c r="BQ98" s="1034"/>
      <c r="BR98" s="1040"/>
      <c r="BS98" s="705"/>
      <c r="BT98" s="705"/>
      <c r="BU98" s="702"/>
      <c r="BV98" s="703" t="str">
        <f>CC97 &amp; "-" &amp; CE97</f>
        <v>-</v>
      </c>
      <c r="BW98" s="703"/>
      <c r="BX98" s="703"/>
      <c r="BY98" s="703"/>
      <c r="BZ98" s="703"/>
      <c r="CA98" s="703"/>
      <c r="CB98" s="703"/>
      <c r="CC98" s="1025"/>
      <c r="CD98" s="1040"/>
      <c r="CE98" s="1034"/>
      <c r="CF98" s="1040"/>
      <c r="CG98" s="705"/>
      <c r="CH98" s="705"/>
      <c r="CI98" s="702"/>
      <c r="CJ98" s="703" t="str">
        <f>CQ97 &amp; "-" &amp; CS97</f>
        <v>-</v>
      </c>
      <c r="CK98" s="703"/>
      <c r="CL98" s="703"/>
      <c r="CM98" s="703"/>
      <c r="CN98" s="703"/>
      <c r="CO98" s="703"/>
      <c r="CP98" s="703"/>
      <c r="CQ98" s="1025"/>
      <c r="CR98" s="1040"/>
      <c r="CS98" s="1034"/>
      <c r="CT98" s="1040"/>
      <c r="CU98" s="699"/>
      <c r="CV98" s="993"/>
      <c r="CW98" s="704"/>
      <c r="CX98" s="704"/>
      <c r="CY98" s="704"/>
      <c r="CZ98" s="707"/>
      <c r="DA98" s="704"/>
      <c r="DB98" s="704"/>
      <c r="DC98" s="704"/>
      <c r="DD98" s="704"/>
      <c r="DE98" s="704"/>
      <c r="DF98" s="704"/>
      <c r="DG98" s="704"/>
      <c r="DH98" s="704"/>
    </row>
    <row r="99" spans="1:112" s="671" customFormat="1" ht="14.25" hidden="1" customHeight="1">
      <c r="A99" s="1021"/>
      <c r="B99" s="1021"/>
      <c r="C99" s="1021"/>
      <c r="D99" s="1021"/>
      <c r="E99" s="1022"/>
      <c r="F99" s="1021"/>
      <c r="G99" s="709"/>
      <c r="H99" s="1030"/>
      <c r="I99" s="1030"/>
      <c r="J99" s="1030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3"/>
      <c r="AO99" s="843"/>
      <c r="AP99" s="843"/>
      <c r="AQ99" s="676"/>
      <c r="AR99" s="676"/>
      <c r="AS99" s="676"/>
      <c r="AT99" s="676"/>
      <c r="AU99" s="676"/>
      <c r="AV99" s="676"/>
      <c r="AW99" s="676"/>
      <c r="AX99" s="676"/>
      <c r="AY99" s="676"/>
      <c r="AZ99" s="676"/>
      <c r="BA99" s="697"/>
      <c r="BB99" s="843"/>
      <c r="BC99" s="843"/>
      <c r="BD99" s="843"/>
      <c r="BE99" s="676"/>
      <c r="BF99" s="676"/>
      <c r="BG99" s="676"/>
      <c r="BH99" s="676"/>
      <c r="BI99" s="676"/>
      <c r="BJ99" s="676"/>
      <c r="BK99" s="676"/>
      <c r="BL99" s="676"/>
      <c r="BM99" s="676"/>
      <c r="BN99" s="676"/>
      <c r="BO99" s="697"/>
      <c r="BP99" s="843"/>
      <c r="BQ99" s="843"/>
      <c r="BR99" s="843"/>
      <c r="BS99" s="676"/>
      <c r="BT99" s="676"/>
      <c r="BU99" s="676"/>
      <c r="BV99" s="676"/>
      <c r="BW99" s="676"/>
      <c r="BX99" s="676"/>
      <c r="BY99" s="676"/>
      <c r="BZ99" s="676"/>
      <c r="CA99" s="676"/>
      <c r="CB99" s="676"/>
      <c r="CC99" s="697"/>
      <c r="CD99" s="843"/>
      <c r="CE99" s="843"/>
      <c r="CF99" s="843"/>
      <c r="CG99" s="676"/>
      <c r="CH99" s="676"/>
      <c r="CI99" s="676"/>
      <c r="CJ99" s="676"/>
      <c r="CK99" s="676"/>
      <c r="CL99" s="676"/>
      <c r="CM99" s="676"/>
      <c r="CN99" s="676"/>
      <c r="CO99" s="676"/>
      <c r="CP99" s="676"/>
      <c r="CQ99" s="697"/>
      <c r="CR99" s="843"/>
      <c r="CS99" s="843"/>
      <c r="CT99" s="843"/>
      <c r="CU99" s="690"/>
      <c r="CV99" s="993"/>
      <c r="CW99" s="704"/>
      <c r="CX99" s="704"/>
      <c r="CY99" s="704"/>
      <c r="CZ99" s="707"/>
      <c r="DA99" s="704"/>
      <c r="DB99" s="704"/>
      <c r="DC99" s="704"/>
      <c r="DD99" s="704"/>
      <c r="DE99" s="704"/>
      <c r="DF99" s="704"/>
      <c r="DG99" s="704"/>
      <c r="DH99" s="704"/>
    </row>
    <row r="100" spans="1:112" s="670" customFormat="1" ht="15" customHeight="1">
      <c r="A100" s="1021"/>
      <c r="B100" s="1021"/>
      <c r="C100" s="1021"/>
      <c r="D100" s="1021"/>
      <c r="E100" s="1022"/>
      <c r="F100" s="713"/>
      <c r="G100" s="711"/>
      <c r="H100" s="1030"/>
      <c r="I100" s="1030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3"/>
      <c r="AO100" s="843"/>
      <c r="AP100" s="843"/>
      <c r="AQ100" s="676"/>
      <c r="AR100" s="676"/>
      <c r="AS100" s="676"/>
      <c r="AT100" s="676"/>
      <c r="AU100" s="676"/>
      <c r="AV100" s="676"/>
      <c r="AW100" s="676"/>
      <c r="AX100" s="676"/>
      <c r="AY100" s="676"/>
      <c r="AZ100" s="676"/>
      <c r="BA100" s="697"/>
      <c r="BB100" s="843"/>
      <c r="BC100" s="843"/>
      <c r="BD100" s="843"/>
      <c r="BE100" s="676"/>
      <c r="BF100" s="676"/>
      <c r="BG100" s="676"/>
      <c r="BH100" s="676"/>
      <c r="BI100" s="676"/>
      <c r="BJ100" s="676"/>
      <c r="BK100" s="676"/>
      <c r="BL100" s="676"/>
      <c r="BM100" s="676"/>
      <c r="BN100" s="676"/>
      <c r="BO100" s="697"/>
      <c r="BP100" s="843"/>
      <c r="BQ100" s="843"/>
      <c r="BR100" s="843"/>
      <c r="BS100" s="676"/>
      <c r="BT100" s="676"/>
      <c r="BU100" s="676"/>
      <c r="BV100" s="676"/>
      <c r="BW100" s="676"/>
      <c r="BX100" s="676"/>
      <c r="BY100" s="676"/>
      <c r="BZ100" s="676"/>
      <c r="CA100" s="676"/>
      <c r="CB100" s="676"/>
      <c r="CC100" s="697"/>
      <c r="CD100" s="843"/>
      <c r="CE100" s="843"/>
      <c r="CF100" s="843"/>
      <c r="CG100" s="676"/>
      <c r="CH100" s="676"/>
      <c r="CI100" s="676"/>
      <c r="CJ100" s="676"/>
      <c r="CK100" s="676"/>
      <c r="CL100" s="676"/>
      <c r="CM100" s="676"/>
      <c r="CN100" s="676"/>
      <c r="CO100" s="676"/>
      <c r="CP100" s="676"/>
      <c r="CQ100" s="697"/>
      <c r="CR100" s="843"/>
      <c r="CS100" s="843"/>
      <c r="CT100" s="843"/>
      <c r="CU100" s="690"/>
      <c r="CV100" s="994"/>
      <c r="CW100" s="706"/>
      <c r="CX100" s="706"/>
      <c r="CY100" s="706"/>
      <c r="CZ100" s="707"/>
      <c r="DA100" s="706"/>
      <c r="DB100" s="704"/>
      <c r="DC100" s="704"/>
      <c r="DD100" s="706"/>
      <c r="DE100" s="706"/>
      <c r="DF100" s="706"/>
      <c r="DG100" s="706"/>
      <c r="DH100" s="706"/>
    </row>
    <row r="101" spans="1:112" s="670" customFormat="1" ht="14.25">
      <c r="A101" s="1021"/>
      <c r="B101" s="1021"/>
      <c r="C101" s="1021"/>
      <c r="D101" s="1021"/>
      <c r="E101" s="712"/>
      <c r="F101" s="713"/>
      <c r="G101" s="711"/>
      <c r="H101" s="1030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3"/>
      <c r="AO101" s="843"/>
      <c r="AP101" s="692"/>
      <c r="AQ101" s="676"/>
      <c r="AR101" s="676"/>
      <c r="AS101" s="676"/>
      <c r="AT101" s="676"/>
      <c r="AU101" s="676"/>
      <c r="AV101" s="676"/>
      <c r="AW101" s="676"/>
      <c r="AX101" s="676"/>
      <c r="AY101" s="676"/>
      <c r="AZ101" s="676"/>
      <c r="BA101" s="697"/>
      <c r="BB101" s="843"/>
      <c r="BC101" s="843"/>
      <c r="BD101" s="692"/>
      <c r="BE101" s="676"/>
      <c r="BF101" s="676"/>
      <c r="BG101" s="676"/>
      <c r="BH101" s="676"/>
      <c r="BI101" s="676"/>
      <c r="BJ101" s="676"/>
      <c r="BK101" s="676"/>
      <c r="BL101" s="676"/>
      <c r="BM101" s="676"/>
      <c r="BN101" s="676"/>
      <c r="BO101" s="697"/>
      <c r="BP101" s="843"/>
      <c r="BQ101" s="843"/>
      <c r="BR101" s="692"/>
      <c r="BS101" s="676"/>
      <c r="BT101" s="676"/>
      <c r="BU101" s="676"/>
      <c r="BV101" s="676"/>
      <c r="BW101" s="676"/>
      <c r="BX101" s="676"/>
      <c r="BY101" s="676"/>
      <c r="BZ101" s="676"/>
      <c r="CA101" s="676"/>
      <c r="CB101" s="676"/>
      <c r="CC101" s="697"/>
      <c r="CD101" s="843"/>
      <c r="CE101" s="843"/>
      <c r="CF101" s="692"/>
      <c r="CG101" s="676"/>
      <c r="CH101" s="676"/>
      <c r="CI101" s="676"/>
      <c r="CJ101" s="676"/>
      <c r="CK101" s="676"/>
      <c r="CL101" s="676"/>
      <c r="CM101" s="676"/>
      <c r="CN101" s="676"/>
      <c r="CO101" s="676"/>
      <c r="CP101" s="676"/>
      <c r="CQ101" s="697"/>
      <c r="CR101" s="843"/>
      <c r="CS101" s="843"/>
      <c r="CT101" s="692"/>
      <c r="CU101" s="693"/>
      <c r="CV101" s="690"/>
      <c r="CW101" s="706"/>
      <c r="CX101" s="706"/>
      <c r="CY101" s="706"/>
      <c r="CZ101" s="706"/>
      <c r="DA101" s="706"/>
      <c r="DB101" s="706"/>
      <c r="DC101" s="706"/>
      <c r="DD101" s="706"/>
      <c r="DE101" s="706"/>
      <c r="DF101" s="706"/>
      <c r="DG101" s="706"/>
      <c r="DH101" s="706"/>
    </row>
    <row r="102" spans="1:112" s="670" customFormat="1" ht="14.25">
      <c r="A102" s="1021"/>
      <c r="B102" s="1021"/>
      <c r="C102" s="1021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3"/>
      <c r="AO102" s="843"/>
      <c r="AP102" s="692"/>
      <c r="AQ102" s="676"/>
      <c r="AR102" s="676"/>
      <c r="AS102" s="676"/>
      <c r="AT102" s="676"/>
      <c r="AU102" s="676"/>
      <c r="AV102" s="676"/>
      <c r="AW102" s="676"/>
      <c r="AX102" s="676"/>
      <c r="AY102" s="676"/>
      <c r="AZ102" s="676"/>
      <c r="BA102" s="697"/>
      <c r="BB102" s="843"/>
      <c r="BC102" s="843"/>
      <c r="BD102" s="692"/>
      <c r="BE102" s="676"/>
      <c r="BF102" s="676"/>
      <c r="BG102" s="676"/>
      <c r="BH102" s="676"/>
      <c r="BI102" s="676"/>
      <c r="BJ102" s="676"/>
      <c r="BK102" s="676"/>
      <c r="BL102" s="676"/>
      <c r="BM102" s="676"/>
      <c r="BN102" s="676"/>
      <c r="BO102" s="697"/>
      <c r="BP102" s="843"/>
      <c r="BQ102" s="843"/>
      <c r="BR102" s="692"/>
      <c r="BS102" s="676"/>
      <c r="BT102" s="676"/>
      <c r="BU102" s="676"/>
      <c r="BV102" s="676"/>
      <c r="BW102" s="676"/>
      <c r="BX102" s="676"/>
      <c r="BY102" s="676"/>
      <c r="BZ102" s="676"/>
      <c r="CA102" s="676"/>
      <c r="CB102" s="676"/>
      <c r="CC102" s="697"/>
      <c r="CD102" s="843"/>
      <c r="CE102" s="843"/>
      <c r="CF102" s="692"/>
      <c r="CG102" s="676"/>
      <c r="CH102" s="676"/>
      <c r="CI102" s="676"/>
      <c r="CJ102" s="676"/>
      <c r="CK102" s="676"/>
      <c r="CL102" s="676"/>
      <c r="CM102" s="676"/>
      <c r="CN102" s="676"/>
      <c r="CO102" s="676"/>
      <c r="CP102" s="676"/>
      <c r="CQ102" s="697"/>
      <c r="CR102" s="843"/>
      <c r="CS102" s="843"/>
      <c r="CT102" s="692"/>
      <c r="CU102" s="693"/>
      <c r="CV102" s="690"/>
      <c r="CW102" s="706"/>
      <c r="CX102" s="706"/>
      <c r="CY102" s="706"/>
      <c r="CZ102" s="706"/>
      <c r="DA102" s="706"/>
      <c r="DB102" s="706"/>
      <c r="DC102" s="706"/>
      <c r="DD102" s="706"/>
      <c r="DE102" s="706"/>
      <c r="DF102" s="706"/>
      <c r="DG102" s="706"/>
      <c r="DH102" s="706"/>
    </row>
    <row r="103" spans="1:112" s="670" customFormat="1" ht="14.25">
      <c r="A103" s="1021"/>
      <c r="B103" s="1021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680"/>
      <c r="AD103" s="680"/>
      <c r="AE103" s="680"/>
      <c r="AF103" s="680"/>
      <c r="AG103" s="680"/>
      <c r="AH103" s="680"/>
      <c r="AI103" s="680"/>
      <c r="AJ103" s="680"/>
      <c r="AK103" s="680"/>
      <c r="AL103" s="680"/>
      <c r="AM103" s="697"/>
      <c r="AN103" s="843"/>
      <c r="AO103" s="843"/>
      <c r="AP103" s="692"/>
      <c r="AQ103" s="680"/>
      <c r="AR103" s="680"/>
      <c r="AS103" s="680"/>
      <c r="AT103" s="680"/>
      <c r="AU103" s="680"/>
      <c r="AV103" s="680"/>
      <c r="AW103" s="680"/>
      <c r="AX103" s="680"/>
      <c r="AY103" s="680"/>
      <c r="AZ103" s="680"/>
      <c r="BA103" s="697"/>
      <c r="BB103" s="843"/>
      <c r="BC103" s="843"/>
      <c r="BD103" s="692"/>
      <c r="BE103" s="680"/>
      <c r="BF103" s="680"/>
      <c r="BG103" s="680"/>
      <c r="BH103" s="680"/>
      <c r="BI103" s="680"/>
      <c r="BJ103" s="680"/>
      <c r="BK103" s="680"/>
      <c r="BL103" s="680"/>
      <c r="BM103" s="680"/>
      <c r="BN103" s="680"/>
      <c r="BO103" s="697"/>
      <c r="BP103" s="843"/>
      <c r="BQ103" s="843"/>
      <c r="BR103" s="692"/>
      <c r="BS103" s="680"/>
      <c r="BT103" s="680"/>
      <c r="BU103" s="680"/>
      <c r="BV103" s="680"/>
      <c r="BW103" s="680"/>
      <c r="BX103" s="680"/>
      <c r="BY103" s="680"/>
      <c r="BZ103" s="680"/>
      <c r="CA103" s="680"/>
      <c r="CB103" s="680"/>
      <c r="CC103" s="697"/>
      <c r="CD103" s="843"/>
      <c r="CE103" s="843"/>
      <c r="CF103" s="692"/>
      <c r="CG103" s="680"/>
      <c r="CH103" s="680"/>
      <c r="CI103" s="680"/>
      <c r="CJ103" s="680"/>
      <c r="CK103" s="680"/>
      <c r="CL103" s="680"/>
      <c r="CM103" s="680"/>
      <c r="CN103" s="680"/>
      <c r="CO103" s="680"/>
      <c r="CP103" s="680"/>
      <c r="CQ103" s="697"/>
      <c r="CR103" s="843"/>
      <c r="CS103" s="843"/>
      <c r="CT103" s="692"/>
      <c r="CU103" s="693"/>
      <c r="CV103" s="690"/>
      <c r="CW103" s="706"/>
      <c r="CX103" s="706"/>
      <c r="CY103" s="706"/>
      <c r="CZ103" s="706"/>
      <c r="DA103" s="706"/>
      <c r="DB103" s="706"/>
      <c r="DC103" s="706"/>
      <c r="DD103" s="706"/>
      <c r="DE103" s="706"/>
      <c r="DF103" s="706"/>
      <c r="DG103" s="706"/>
      <c r="DH103" s="706"/>
    </row>
    <row r="104" spans="1:112" s="670" customFormat="1" ht="14.25">
      <c r="A104" s="1021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680"/>
      <c r="AD104" s="680"/>
      <c r="AE104" s="680"/>
      <c r="AF104" s="680"/>
      <c r="AG104" s="680"/>
      <c r="AH104" s="680"/>
      <c r="AI104" s="680"/>
      <c r="AJ104" s="680"/>
      <c r="AK104" s="680"/>
      <c r="AL104" s="680"/>
      <c r="AM104" s="697"/>
      <c r="AN104" s="843"/>
      <c r="AO104" s="843"/>
      <c r="AP104" s="692"/>
      <c r="AQ104" s="680"/>
      <c r="AR104" s="680"/>
      <c r="AS104" s="680"/>
      <c r="AT104" s="680"/>
      <c r="AU104" s="680"/>
      <c r="AV104" s="680"/>
      <c r="AW104" s="680"/>
      <c r="AX104" s="680"/>
      <c r="AY104" s="680"/>
      <c r="AZ104" s="680"/>
      <c r="BA104" s="697"/>
      <c r="BB104" s="843"/>
      <c r="BC104" s="843"/>
      <c r="BD104" s="692"/>
      <c r="BE104" s="680"/>
      <c r="BF104" s="680"/>
      <c r="BG104" s="680"/>
      <c r="BH104" s="680"/>
      <c r="BI104" s="680"/>
      <c r="BJ104" s="680"/>
      <c r="BK104" s="680"/>
      <c r="BL104" s="680"/>
      <c r="BM104" s="680"/>
      <c r="BN104" s="680"/>
      <c r="BO104" s="697"/>
      <c r="BP104" s="843"/>
      <c r="BQ104" s="843"/>
      <c r="BR104" s="692"/>
      <c r="BS104" s="680"/>
      <c r="BT104" s="680"/>
      <c r="BU104" s="680"/>
      <c r="BV104" s="680"/>
      <c r="BW104" s="680"/>
      <c r="BX104" s="680"/>
      <c r="BY104" s="680"/>
      <c r="BZ104" s="680"/>
      <c r="CA104" s="680"/>
      <c r="CB104" s="680"/>
      <c r="CC104" s="697"/>
      <c r="CD104" s="843"/>
      <c r="CE104" s="843"/>
      <c r="CF104" s="692"/>
      <c r="CG104" s="680"/>
      <c r="CH104" s="680"/>
      <c r="CI104" s="680"/>
      <c r="CJ104" s="680"/>
      <c r="CK104" s="680"/>
      <c r="CL104" s="680"/>
      <c r="CM104" s="680"/>
      <c r="CN104" s="680"/>
      <c r="CO104" s="680"/>
      <c r="CP104" s="680"/>
      <c r="CQ104" s="697"/>
      <c r="CR104" s="843"/>
      <c r="CS104" s="843"/>
      <c r="CT104" s="692"/>
      <c r="CU104" s="693"/>
      <c r="CV104" s="690"/>
      <c r="CW104" s="706"/>
      <c r="CX104" s="706"/>
      <c r="CY104" s="706"/>
      <c r="CZ104" s="706"/>
      <c r="DA104" s="706"/>
      <c r="DB104" s="706"/>
      <c r="DC104" s="706"/>
      <c r="DD104" s="706"/>
      <c r="DE104" s="706"/>
      <c r="DF104" s="706"/>
      <c r="DG104" s="706"/>
      <c r="DH104" s="706"/>
    </row>
    <row r="105" spans="1:112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680"/>
      <c r="AD105" s="680"/>
      <c r="AE105" s="680"/>
      <c r="AF105" s="680"/>
      <c r="AG105" s="680"/>
      <c r="AH105" s="680"/>
      <c r="AI105" s="680"/>
      <c r="AJ105" s="680"/>
      <c r="AK105" s="680"/>
      <c r="AL105" s="680"/>
      <c r="AM105" s="697"/>
      <c r="AN105" s="843"/>
      <c r="AO105" s="843"/>
      <c r="AP105" s="692"/>
      <c r="AQ105" s="680"/>
      <c r="AR105" s="680"/>
      <c r="AS105" s="680"/>
      <c r="AT105" s="680"/>
      <c r="AU105" s="680"/>
      <c r="AV105" s="680"/>
      <c r="AW105" s="680"/>
      <c r="AX105" s="680"/>
      <c r="AY105" s="680"/>
      <c r="AZ105" s="680"/>
      <c r="BA105" s="697"/>
      <c r="BB105" s="843"/>
      <c r="BC105" s="843"/>
      <c r="BD105" s="692"/>
      <c r="BE105" s="680"/>
      <c r="BF105" s="680"/>
      <c r="BG105" s="680"/>
      <c r="BH105" s="680"/>
      <c r="BI105" s="680"/>
      <c r="BJ105" s="680"/>
      <c r="BK105" s="680"/>
      <c r="BL105" s="680"/>
      <c r="BM105" s="680"/>
      <c r="BN105" s="680"/>
      <c r="BO105" s="697"/>
      <c r="BP105" s="843"/>
      <c r="BQ105" s="843"/>
      <c r="BR105" s="692"/>
      <c r="BS105" s="680"/>
      <c r="BT105" s="680"/>
      <c r="BU105" s="680"/>
      <c r="BV105" s="680"/>
      <c r="BW105" s="680"/>
      <c r="BX105" s="680"/>
      <c r="BY105" s="680"/>
      <c r="BZ105" s="680"/>
      <c r="CA105" s="680"/>
      <c r="CB105" s="680"/>
      <c r="CC105" s="697"/>
      <c r="CD105" s="843"/>
      <c r="CE105" s="843"/>
      <c r="CF105" s="692"/>
      <c r="CG105" s="680"/>
      <c r="CH105" s="680"/>
      <c r="CI105" s="680"/>
      <c r="CJ105" s="680"/>
      <c r="CK105" s="680"/>
      <c r="CL105" s="680"/>
      <c r="CM105" s="680"/>
      <c r="CN105" s="680"/>
      <c r="CO105" s="680"/>
      <c r="CP105" s="680"/>
      <c r="CQ105" s="697"/>
      <c r="CR105" s="843"/>
      <c r="CS105" s="843"/>
      <c r="CT105" s="692"/>
      <c r="CU105" s="693"/>
      <c r="CV105" s="690"/>
      <c r="CW105" s="706"/>
      <c r="CX105" s="706"/>
      <c r="CY105" s="706"/>
      <c r="CZ105" s="706"/>
      <c r="DA105" s="706"/>
      <c r="DB105" s="706"/>
      <c r="DC105" s="706"/>
      <c r="DD105" s="706"/>
      <c r="DE105" s="706"/>
      <c r="DF105" s="706"/>
      <c r="DG105" s="706"/>
      <c r="DH105" s="706"/>
    </row>
    <row r="106" spans="1:112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901" t="s">
        <v>75</v>
      </c>
      <c r="AO106" s="699"/>
      <c r="AP106" s="267"/>
      <c r="AQ106" s="691"/>
      <c r="AR106" s="691"/>
      <c r="AS106" s="691"/>
      <c r="AT106" s="691"/>
      <c r="AU106" s="691"/>
      <c r="AV106" s="691"/>
      <c r="AW106" s="691"/>
      <c r="AX106" s="691"/>
      <c r="AY106" s="691"/>
      <c r="AZ106" s="691"/>
      <c r="BA106" s="672"/>
      <c r="BB106" s="901" t="s">
        <v>75</v>
      </c>
      <c r="BC106" s="699"/>
      <c r="BD106" s="267"/>
      <c r="BE106" s="691"/>
      <c r="BF106" s="691"/>
      <c r="BG106" s="691"/>
      <c r="BH106" s="691"/>
      <c r="BI106" s="691"/>
      <c r="BJ106" s="691"/>
      <c r="BK106" s="691"/>
      <c r="BL106" s="691"/>
      <c r="BM106" s="691"/>
      <c r="BN106" s="691"/>
      <c r="BO106" s="672"/>
      <c r="BP106" s="901" t="s">
        <v>75</v>
      </c>
      <c r="BQ106" s="699"/>
      <c r="BR106" s="267"/>
      <c r="BS106" s="691"/>
      <c r="BT106" s="691"/>
      <c r="BU106" s="691"/>
      <c r="BV106" s="691"/>
      <c r="BW106" s="691"/>
      <c r="BX106" s="691"/>
      <c r="BY106" s="691"/>
      <c r="BZ106" s="691"/>
      <c r="CA106" s="691"/>
      <c r="CB106" s="691"/>
      <c r="CC106" s="672"/>
      <c r="CD106" s="901" t="s">
        <v>75</v>
      </c>
      <c r="CE106" s="699"/>
      <c r="CF106" s="267"/>
      <c r="CG106" s="691"/>
      <c r="CH106" s="691"/>
      <c r="CI106" s="691"/>
      <c r="CJ106" s="691"/>
      <c r="CK106" s="691"/>
      <c r="CL106" s="691"/>
      <c r="CM106" s="691"/>
      <c r="CN106" s="691"/>
      <c r="CO106" s="691"/>
      <c r="CP106" s="691"/>
      <c r="CQ106" s="672"/>
      <c r="CR106" s="901" t="s">
        <v>75</v>
      </c>
      <c r="CS106" s="699"/>
      <c r="CT106" s="267"/>
      <c r="CU106" s="699"/>
      <c r="CV106" s="719"/>
      <c r="CW106" s="704"/>
      <c r="CX106" s="704"/>
      <c r="CY106" s="707"/>
      <c r="CZ106" s="707"/>
      <c r="DA106" s="707"/>
      <c r="DB106" s="707"/>
      <c r="DC106" s="704"/>
      <c r="DD106" s="704"/>
      <c r="DE106" s="704"/>
      <c r="DF106" s="704"/>
      <c r="DG106" s="704"/>
      <c r="DH106" s="704"/>
    </row>
    <row r="107" spans="1:112" ht="17.100000000000001" hidden="1" customHeight="1"/>
    <row r="108" spans="1:112" ht="17.100000000000001" hidden="1" customHeight="1"/>
    <row r="109" spans="1:112" s="33" customFormat="1" ht="17.100000000000001" hidden="1" customHeight="1">
      <c r="G109" s="33" t="s">
        <v>15</v>
      </c>
      <c r="I109" s="33" t="s">
        <v>64</v>
      </c>
      <c r="U109" s="178"/>
    </row>
    <row r="110" spans="1:112" ht="17.100000000000001" hidden="1" customHeight="1">
      <c r="T110" s="123"/>
      <c r="U110" s="41"/>
    </row>
    <row r="111" spans="1:112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98"/>
      <c r="P111" s="1095"/>
      <c r="Q111" s="1095"/>
      <c r="R111" s="1095"/>
      <c r="S111" s="1095"/>
      <c r="T111" s="1095"/>
      <c r="U111" s="1095"/>
      <c r="V111" s="1099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112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98"/>
      <c r="P112" s="1095"/>
      <c r="Q112" s="1095"/>
      <c r="R112" s="1095"/>
      <c r="S112" s="1095"/>
      <c r="T112" s="1095"/>
      <c r="U112" s="1095"/>
      <c r="V112" s="1099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98"/>
      <c r="P113" s="1095"/>
      <c r="Q113" s="1095"/>
      <c r="R113" s="1095"/>
      <c r="S113" s="1095"/>
      <c r="T113" s="1095"/>
      <c r="U113" s="1095"/>
      <c r="V113" s="1099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98"/>
      <c r="P114" s="1095"/>
      <c r="Q114" s="1095"/>
      <c r="R114" s="1095"/>
      <c r="S114" s="1095"/>
      <c r="T114" s="1095"/>
      <c r="U114" s="1095"/>
      <c r="V114" s="1099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62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62"/>
      <c r="J116" s="1063"/>
      <c r="L116" s="165" t="s">
        <v>20</v>
      </c>
      <c r="M116" s="168" t="s">
        <v>10</v>
      </c>
      <c r="N116" s="251"/>
      <c r="O116" s="1105"/>
      <c r="P116" s="1106"/>
      <c r="Q116" s="1106"/>
      <c r="R116" s="1106"/>
      <c r="S116" s="1106"/>
      <c r="T116" s="1106"/>
      <c r="U116" s="1106"/>
      <c r="V116" s="1107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62"/>
      <c r="J117" s="1063"/>
      <c r="K117" s="194"/>
      <c r="L117" s="166"/>
      <c r="M117" s="169"/>
      <c r="N117" s="196"/>
      <c r="O117" s="187"/>
      <c r="P117" s="187"/>
      <c r="Q117" s="187"/>
      <c r="R117" s="1103"/>
      <c r="S117" s="1128" t="s">
        <v>74</v>
      </c>
      <c r="T117" s="1103"/>
      <c r="U117" s="1092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62"/>
      <c r="J118" s="1063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104"/>
      <c r="S118" s="1129"/>
      <c r="T118" s="1104"/>
      <c r="U118" s="1093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62"/>
      <c r="J119" s="1063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62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98"/>
      <c r="P128" s="1095"/>
      <c r="Q128" s="1095"/>
      <c r="R128" s="1095"/>
      <c r="S128" s="1095"/>
      <c r="T128" s="1095"/>
      <c r="U128" s="1095"/>
      <c r="V128" s="1099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98"/>
      <c r="P129" s="1095"/>
      <c r="Q129" s="1095"/>
      <c r="R129" s="1095"/>
      <c r="S129" s="1095"/>
      <c r="T129" s="1095"/>
      <c r="U129" s="1095"/>
      <c r="V129" s="1099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98"/>
      <c r="P130" s="1095"/>
      <c r="Q130" s="1095"/>
      <c r="R130" s="1095"/>
      <c r="S130" s="1095"/>
      <c r="T130" s="1095"/>
      <c r="U130" s="1095"/>
      <c r="V130" s="1099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98"/>
      <c r="P131" s="1095"/>
      <c r="Q131" s="1095"/>
      <c r="R131" s="1095"/>
      <c r="S131" s="1095"/>
      <c r="T131" s="1095"/>
      <c r="U131" s="1095"/>
      <c r="V131" s="1099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62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62"/>
      <c r="J133" s="1063"/>
      <c r="L133" s="165" t="s">
        <v>20</v>
      </c>
      <c r="M133" s="168" t="s">
        <v>10</v>
      </c>
      <c r="N133" s="251"/>
      <c r="O133" s="1105"/>
      <c r="P133" s="1106"/>
      <c r="Q133" s="1106"/>
      <c r="R133" s="1106"/>
      <c r="S133" s="1106"/>
      <c r="T133" s="1106"/>
      <c r="U133" s="1106"/>
      <c r="V133" s="1107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62"/>
      <c r="J134" s="1063"/>
      <c r="K134" s="194"/>
      <c r="L134" s="166"/>
      <c r="M134" s="169"/>
      <c r="N134" s="196"/>
      <c r="O134" s="187"/>
      <c r="P134" s="187"/>
      <c r="Q134" s="187"/>
      <c r="R134" s="1103"/>
      <c r="S134" s="1128" t="s">
        <v>74</v>
      </c>
      <c r="T134" s="1103"/>
      <c r="U134" s="1092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62"/>
      <c r="J135" s="1063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104"/>
      <c r="S135" s="1129"/>
      <c r="T135" s="1104"/>
      <c r="U135" s="1093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62"/>
      <c r="J136" s="1063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62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98"/>
      <c r="P145" s="1095"/>
      <c r="Q145" s="1095"/>
      <c r="R145" s="1095"/>
      <c r="S145" s="1095"/>
      <c r="T145" s="1095"/>
      <c r="U145" s="1095"/>
      <c r="V145" s="1099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98"/>
      <c r="P146" s="1095"/>
      <c r="Q146" s="1095"/>
      <c r="R146" s="1095"/>
      <c r="S146" s="1095"/>
      <c r="T146" s="1095"/>
      <c r="U146" s="1095"/>
      <c r="V146" s="1099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98"/>
      <c r="P147" s="1095"/>
      <c r="Q147" s="1095"/>
      <c r="R147" s="1095"/>
      <c r="S147" s="1095"/>
      <c r="T147" s="1095"/>
      <c r="U147" s="1095"/>
      <c r="V147" s="1099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98"/>
      <c r="P148" s="1095"/>
      <c r="Q148" s="1095"/>
      <c r="R148" s="1095"/>
      <c r="S148" s="1095"/>
      <c r="T148" s="1095"/>
      <c r="U148" s="1095"/>
      <c r="V148" s="1099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62"/>
      <c r="J149" s="176"/>
      <c r="L149" s="165" t="s">
        <v>12</v>
      </c>
      <c r="M149" s="167" t="s">
        <v>9</v>
      </c>
      <c r="N149" s="186"/>
      <c r="O149" s="1048"/>
      <c r="P149" s="1049"/>
      <c r="Q149" s="1049"/>
      <c r="R149" s="1049"/>
      <c r="S149" s="1049"/>
      <c r="T149" s="1049"/>
      <c r="U149" s="1049"/>
      <c r="V149" s="1050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62"/>
      <c r="J150" s="1063"/>
      <c r="L150" s="165" t="s">
        <v>20</v>
      </c>
      <c r="M150" s="168" t="s">
        <v>10</v>
      </c>
      <c r="N150" s="251"/>
      <c r="O150" s="1105"/>
      <c r="P150" s="1106"/>
      <c r="Q150" s="1106"/>
      <c r="R150" s="1106"/>
      <c r="S150" s="1106"/>
      <c r="T150" s="1106"/>
      <c r="U150" s="1106"/>
      <c r="V150" s="1107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62"/>
      <c r="J151" s="1063"/>
      <c r="K151" s="194"/>
      <c r="L151" s="166"/>
      <c r="M151" s="169"/>
      <c r="N151" s="196"/>
      <c r="O151" s="297"/>
      <c r="P151" s="187"/>
      <c r="Q151" s="187"/>
      <c r="R151" s="1103"/>
      <c r="S151" s="1128" t="s">
        <v>74</v>
      </c>
      <c r="T151" s="1103"/>
      <c r="U151" s="1092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62"/>
      <c r="J152" s="1063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104"/>
      <c r="S152" s="1129"/>
      <c r="T152" s="1104"/>
      <c r="U152" s="1093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62"/>
      <c r="J153" s="1063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62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8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36"/>
      <c r="O163" s="1137"/>
      <c r="P163" s="1137"/>
      <c r="Q163" s="1137"/>
      <c r="R163" s="1137"/>
      <c r="S163" s="1137"/>
      <c r="T163" s="1137"/>
      <c r="U163" s="1137"/>
      <c r="V163" s="1137"/>
      <c r="W163" s="1137"/>
      <c r="X163" s="1137"/>
      <c r="Y163" s="1137"/>
      <c r="Z163" s="1137"/>
      <c r="AA163" s="1137"/>
      <c r="AB163" s="1137"/>
      <c r="AC163" s="1137"/>
      <c r="AD163" s="1137"/>
      <c r="AE163" s="1137"/>
      <c r="AF163" s="1137"/>
      <c r="AG163" s="1137"/>
      <c r="AH163" s="1137"/>
      <c r="AI163" s="1137"/>
      <c r="AJ163" s="1137"/>
      <c r="AK163" s="1137"/>
      <c r="AL163" s="1076"/>
      <c r="AM163" s="860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8"/>
      <c r="B164" s="1058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 &amp;"."&amp; mergeValue(B164)</f>
        <v>1.1</v>
      </c>
      <c r="M164" s="155" t="s">
        <v>16</v>
      </c>
      <c r="N164" s="1133"/>
      <c r="O164" s="1134"/>
      <c r="P164" s="1134"/>
      <c r="Q164" s="1134"/>
      <c r="R164" s="1134"/>
      <c r="S164" s="1134"/>
      <c r="T164" s="1134"/>
      <c r="U164" s="1134"/>
      <c r="V164" s="1134"/>
      <c r="W164" s="1134"/>
      <c r="X164" s="1134"/>
      <c r="Y164" s="1134"/>
      <c r="Z164" s="1134"/>
      <c r="AA164" s="1134"/>
      <c r="AB164" s="1134"/>
      <c r="AC164" s="1134"/>
      <c r="AD164" s="1134"/>
      <c r="AE164" s="1134"/>
      <c r="AF164" s="1134"/>
      <c r="AG164" s="1134"/>
      <c r="AH164" s="1134"/>
      <c r="AI164" s="1134"/>
      <c r="AJ164" s="1134"/>
      <c r="AK164" s="1134"/>
      <c r="AL164" s="1084"/>
      <c r="AM164" s="859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8"/>
      <c r="B165" s="1058"/>
      <c r="C165" s="1058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mergeValue(B165)&amp;"."&amp; mergeValue(C165)</f>
        <v>1.1.1</v>
      </c>
      <c r="M165" s="156" t="s">
        <v>560</v>
      </c>
      <c r="N165" s="1133"/>
      <c r="O165" s="1134"/>
      <c r="P165" s="1134"/>
      <c r="Q165" s="1134"/>
      <c r="R165" s="1134"/>
      <c r="S165" s="1134"/>
      <c r="T165" s="1134"/>
      <c r="U165" s="1134"/>
      <c r="V165" s="1134"/>
      <c r="W165" s="1134"/>
      <c r="X165" s="1134"/>
      <c r="Y165" s="1134"/>
      <c r="Z165" s="1134"/>
      <c r="AA165" s="1134"/>
      <c r="AB165" s="1134"/>
      <c r="AC165" s="1134"/>
      <c r="AD165" s="1134"/>
      <c r="AE165" s="1134"/>
      <c r="AF165" s="1134"/>
      <c r="AG165" s="1134"/>
      <c r="AH165" s="1134"/>
      <c r="AI165" s="1134"/>
      <c r="AJ165" s="1134"/>
      <c r="AK165" s="1134"/>
      <c r="AL165" s="1084"/>
      <c r="AM165" s="859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8"/>
      <c r="B166" s="1058"/>
      <c r="C166" s="1058"/>
      <c r="D166" s="1058">
        <v>1</v>
      </c>
      <c r="E166" s="276"/>
      <c r="F166" s="320"/>
      <c r="G166" s="535"/>
      <c r="H166" s="535"/>
      <c r="I166" s="1062"/>
      <c r="J166" s="1063"/>
      <c r="K166" s="1030"/>
      <c r="L166" s="1064" t="str">
        <f>mergeValue(A166) &amp;"."&amp; mergeValue(B166)&amp;"."&amp; mergeValue(C166)&amp;"."&amp; mergeValue(D166)</f>
        <v>1.1.1.1</v>
      </c>
      <c r="M166" s="1065"/>
      <c r="N166" s="1026" t="s">
        <v>74</v>
      </c>
      <c r="O166" s="1059"/>
      <c r="P166" s="1068" t="s">
        <v>83</v>
      </c>
      <c r="Q166" s="1069"/>
      <c r="R166" s="1026" t="s">
        <v>75</v>
      </c>
      <c r="S166" s="1059"/>
      <c r="T166" s="1066">
        <v>1</v>
      </c>
      <c r="U166" s="1070"/>
      <c r="V166" s="1026" t="s">
        <v>75</v>
      </c>
      <c r="W166" s="1059"/>
      <c r="X166" s="1066">
        <v>1</v>
      </c>
      <c r="Y166" s="1067"/>
      <c r="Z166" s="1026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20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8"/>
      <c r="B167" s="1058"/>
      <c r="C167" s="1058"/>
      <c r="D167" s="1058"/>
      <c r="E167" s="276"/>
      <c r="F167" s="320"/>
      <c r="G167" s="535"/>
      <c r="H167" s="535"/>
      <c r="I167" s="1062"/>
      <c r="J167" s="1063"/>
      <c r="K167" s="1030"/>
      <c r="L167" s="1064"/>
      <c r="M167" s="1065"/>
      <c r="N167" s="1026"/>
      <c r="O167" s="1059"/>
      <c r="P167" s="1068"/>
      <c r="Q167" s="1069"/>
      <c r="R167" s="1026"/>
      <c r="S167" s="1059"/>
      <c r="T167" s="1066"/>
      <c r="U167" s="1071"/>
      <c r="V167" s="1026"/>
      <c r="W167" s="1059"/>
      <c r="X167" s="1066"/>
      <c r="Y167" s="1067"/>
      <c r="Z167" s="1026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20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8"/>
      <c r="B168" s="1058"/>
      <c r="C168" s="1058"/>
      <c r="D168" s="1058"/>
      <c r="E168" s="276"/>
      <c r="F168" s="320"/>
      <c r="G168" s="535"/>
      <c r="H168" s="535"/>
      <c r="I168" s="1062"/>
      <c r="J168" s="1063"/>
      <c r="K168" s="1030"/>
      <c r="L168" s="1064"/>
      <c r="M168" s="1065"/>
      <c r="N168" s="1026"/>
      <c r="O168" s="1059"/>
      <c r="P168" s="1068"/>
      <c r="Q168" s="1069"/>
      <c r="R168" s="1026"/>
      <c r="S168" s="1059"/>
      <c r="T168" s="1066"/>
      <c r="U168" s="1072"/>
      <c r="V168" s="1026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20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8"/>
      <c r="B169" s="1058"/>
      <c r="C169" s="1058"/>
      <c r="D169" s="1058"/>
      <c r="E169" s="276"/>
      <c r="F169" s="320"/>
      <c r="G169" s="535"/>
      <c r="H169" s="535"/>
      <c r="I169" s="1062"/>
      <c r="J169" s="1063"/>
      <c r="K169" s="1030"/>
      <c r="L169" s="1064"/>
      <c r="M169" s="1065"/>
      <c r="N169" s="1026"/>
      <c r="O169" s="1059"/>
      <c r="P169" s="1068"/>
      <c r="Q169" s="1069"/>
      <c r="R169" s="1026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20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8"/>
      <c r="B170" s="1058"/>
      <c r="C170" s="1058"/>
      <c r="D170" s="1058"/>
      <c r="E170" s="322"/>
      <c r="F170" s="323"/>
      <c r="G170" s="322"/>
      <c r="H170" s="322"/>
      <c r="I170" s="1062"/>
      <c r="J170" s="1063"/>
      <c r="K170" s="1030"/>
      <c r="L170" s="1064"/>
      <c r="M170" s="1065"/>
      <c r="N170" s="1026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20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8"/>
      <c r="B171" s="1058"/>
      <c r="C171" s="1058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20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8"/>
      <c r="B172" s="1058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8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8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36"/>
      <c r="O178" s="1137"/>
      <c r="P178" s="1137"/>
      <c r="Q178" s="1137"/>
      <c r="R178" s="1137"/>
      <c r="S178" s="1137"/>
      <c r="T178" s="1137"/>
      <c r="U178" s="1137"/>
      <c r="V178" s="1137"/>
      <c r="W178" s="1137"/>
      <c r="X178" s="1137"/>
      <c r="Y178" s="1137"/>
      <c r="Z178" s="1137"/>
      <c r="AA178" s="1137"/>
      <c r="AB178" s="1137"/>
      <c r="AC178" s="1137"/>
      <c r="AD178" s="1137"/>
      <c r="AE178" s="1137"/>
      <c r="AF178" s="1137"/>
      <c r="AG178" s="1137"/>
      <c r="AH178" s="1137"/>
      <c r="AI178" s="1137"/>
      <c r="AJ178" s="1137"/>
      <c r="AK178" s="1076"/>
      <c r="AL178" s="860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8"/>
      <c r="B179" s="1058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 &amp;"."&amp; mergeValue(B179)</f>
        <v>1.1</v>
      </c>
      <c r="M179" s="155" t="s">
        <v>16</v>
      </c>
      <c r="N179" s="1133"/>
      <c r="O179" s="1134"/>
      <c r="P179" s="1134"/>
      <c r="Q179" s="1134"/>
      <c r="R179" s="1134"/>
      <c r="S179" s="1134"/>
      <c r="T179" s="1134"/>
      <c r="U179" s="1134"/>
      <c r="V179" s="1134"/>
      <c r="W179" s="1134"/>
      <c r="X179" s="1134"/>
      <c r="Y179" s="1134"/>
      <c r="Z179" s="1134"/>
      <c r="AA179" s="1134"/>
      <c r="AB179" s="1134"/>
      <c r="AC179" s="1134"/>
      <c r="AD179" s="1134"/>
      <c r="AE179" s="1134"/>
      <c r="AF179" s="1134"/>
      <c r="AG179" s="1134"/>
      <c r="AH179" s="1134"/>
      <c r="AI179" s="1134"/>
      <c r="AJ179" s="1134"/>
      <c r="AK179" s="1084"/>
      <c r="AL179" s="859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8"/>
      <c r="B180" s="1058"/>
      <c r="C180" s="1058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mergeValue(B180)&amp;"."&amp; mergeValue(C180)</f>
        <v>1.1.1</v>
      </c>
      <c r="M180" s="156" t="s">
        <v>560</v>
      </c>
      <c r="N180" s="1133"/>
      <c r="O180" s="1134"/>
      <c r="P180" s="1134"/>
      <c r="Q180" s="1134"/>
      <c r="R180" s="1134"/>
      <c r="S180" s="1134"/>
      <c r="T180" s="1134"/>
      <c r="U180" s="1134"/>
      <c r="V180" s="1134"/>
      <c r="W180" s="1134"/>
      <c r="X180" s="1134"/>
      <c r="Y180" s="1134"/>
      <c r="Z180" s="1134"/>
      <c r="AA180" s="1134"/>
      <c r="AB180" s="1134"/>
      <c r="AC180" s="1134"/>
      <c r="AD180" s="1134"/>
      <c r="AE180" s="1134"/>
      <c r="AF180" s="1134"/>
      <c r="AG180" s="1134"/>
      <c r="AH180" s="1134"/>
      <c r="AI180" s="1134"/>
      <c r="AJ180" s="1134"/>
      <c r="AK180" s="1084"/>
      <c r="AL180" s="859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8"/>
      <c r="B181" s="1058"/>
      <c r="C181" s="1058"/>
      <c r="D181" s="1058">
        <v>1</v>
      </c>
      <c r="E181" s="276"/>
      <c r="F181" s="320"/>
      <c r="G181" s="535"/>
      <c r="H181" s="535"/>
      <c r="I181" s="1062"/>
      <c r="J181" s="1063"/>
      <c r="K181" s="1030"/>
      <c r="L181" s="1085" t="str">
        <f>mergeValue(A181) &amp;"."&amp; mergeValue(B181)&amp;"."&amp; mergeValue(C181)&amp;"."&amp; mergeValue(D181)</f>
        <v>1.1.1.1</v>
      </c>
      <c r="M181" s="1078"/>
      <c r="N181" s="1080"/>
      <c r="O181" s="1068" t="s">
        <v>83</v>
      </c>
      <c r="P181" s="1069"/>
      <c r="Q181" s="1026" t="s">
        <v>75</v>
      </c>
      <c r="R181" s="1059"/>
      <c r="S181" s="1066">
        <v>1</v>
      </c>
      <c r="T181" s="1070"/>
      <c r="U181" s="1026" t="s">
        <v>75</v>
      </c>
      <c r="V181" s="1059"/>
      <c r="W181" s="1066" t="s">
        <v>83</v>
      </c>
      <c r="X181" s="1067"/>
      <c r="Y181" s="1026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20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8"/>
      <c r="B182" s="1058"/>
      <c r="C182" s="1058"/>
      <c r="D182" s="1058"/>
      <c r="E182" s="276"/>
      <c r="F182" s="320"/>
      <c r="G182" s="535"/>
      <c r="H182" s="535"/>
      <c r="I182" s="1062"/>
      <c r="J182" s="1063"/>
      <c r="K182" s="1030"/>
      <c r="L182" s="1064"/>
      <c r="M182" s="1079"/>
      <c r="N182" s="1080"/>
      <c r="O182" s="1068"/>
      <c r="P182" s="1069"/>
      <c r="Q182" s="1026"/>
      <c r="R182" s="1059"/>
      <c r="S182" s="1066"/>
      <c r="T182" s="1071"/>
      <c r="U182" s="1026"/>
      <c r="V182" s="1059"/>
      <c r="W182" s="1066"/>
      <c r="X182" s="1067"/>
      <c r="Y182" s="1026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20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8"/>
      <c r="B183" s="1058"/>
      <c r="C183" s="1058"/>
      <c r="D183" s="1058"/>
      <c r="E183" s="276"/>
      <c r="F183" s="320"/>
      <c r="G183" s="535"/>
      <c r="H183" s="535"/>
      <c r="I183" s="1062"/>
      <c r="J183" s="1063"/>
      <c r="K183" s="1030"/>
      <c r="L183" s="1064"/>
      <c r="M183" s="1079"/>
      <c r="N183" s="1080"/>
      <c r="O183" s="1068"/>
      <c r="P183" s="1069"/>
      <c r="Q183" s="1026"/>
      <c r="R183" s="1059"/>
      <c r="S183" s="1066"/>
      <c r="T183" s="1072"/>
      <c r="U183" s="1026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20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8"/>
      <c r="B184" s="1058"/>
      <c r="C184" s="1058"/>
      <c r="D184" s="1058"/>
      <c r="E184" s="276"/>
      <c r="F184" s="320"/>
      <c r="G184" s="535"/>
      <c r="H184" s="535"/>
      <c r="I184" s="1062"/>
      <c r="J184" s="1063"/>
      <c r="K184" s="1030"/>
      <c r="L184" s="1064"/>
      <c r="M184" s="1079"/>
      <c r="N184" s="1080"/>
      <c r="O184" s="1068"/>
      <c r="P184" s="1069"/>
      <c r="Q184" s="1026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20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8"/>
      <c r="B185" s="1058"/>
      <c r="C185" s="1058"/>
      <c r="D185" s="1058"/>
      <c r="E185" s="322"/>
      <c r="F185" s="323"/>
      <c r="G185" s="322"/>
      <c r="H185" s="322"/>
      <c r="I185" s="1062"/>
      <c r="J185" s="1063"/>
      <c r="K185" s="1030"/>
      <c r="L185" s="1064"/>
      <c r="M185" s="1079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20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8"/>
      <c r="B186" s="1058"/>
      <c r="C186" s="1058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20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8"/>
      <c r="B187" s="1058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8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6" t="s">
        <v>75</v>
      </c>
      <c r="R197" s="1110"/>
      <c r="S197" s="1066">
        <v>1</v>
      </c>
      <c r="T197" s="1109"/>
      <c r="U197" s="1026" t="s">
        <v>74</v>
      </c>
      <c r="V197" s="1059"/>
      <c r="W197" s="1066">
        <v>1</v>
      </c>
      <c r="X197" s="1108"/>
      <c r="Y197" s="1026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6"/>
      <c r="R198" s="1110"/>
      <c r="S198" s="1066"/>
      <c r="T198" s="1109"/>
      <c r="U198" s="1026"/>
      <c r="V198" s="1059"/>
      <c r="W198" s="1066"/>
      <c r="X198" s="1108"/>
      <c r="Y198" s="1026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6"/>
      <c r="R199" s="1110"/>
      <c r="S199" s="1066"/>
      <c r="T199" s="1109"/>
      <c r="U199" s="1026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6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31"/>
      <c r="D246" s="940">
        <v>1</v>
      </c>
      <c r="E246" s="1035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31"/>
      <c r="D247" s="940"/>
      <c r="E247" s="1035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32"/>
      <c r="D251" s="346"/>
      <c r="E251" s="570"/>
      <c r="F251" s="1135"/>
      <c r="G251" s="940">
        <v>0</v>
      </c>
      <c r="H251" s="1130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32"/>
      <c r="D252" s="346"/>
      <c r="E252" s="570"/>
      <c r="F252" s="1135"/>
      <c r="G252" s="940"/>
      <c r="H252" s="1130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474</v>
      </c>
    </row>
    <row r="286" spans="1:20" s="237" customFormat="1" ht="409.5">
      <c r="A286" s="988">
        <v>1</v>
      </c>
      <c r="B286" s="292"/>
      <c r="C286" s="292"/>
      <c r="D286" s="292"/>
      <c r="F286" s="430" t="str">
        <f>"2." 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8"/>
      <c r="B287" s="292"/>
      <c r="C287" s="292"/>
      <c r="D287" s="292"/>
      <c r="F287" s="430" t="str">
        <f>"3." 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8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8"/>
      <c r="B289" s="988">
        <v>1</v>
      </c>
      <c r="C289" s="438"/>
      <c r="D289" s="438"/>
      <c r="F289" s="430" t="str">
        <f>"4."&amp;mergeValue(A289) &amp;"."&amp;mergeValue(B289)</f>
        <v>4.1.1</v>
      </c>
      <c r="G289" s="421" t="s">
        <v>553</v>
      </c>
      <c r="H289" s="414" t="str">
        <f>IF(region_name="","",region_name)</f>
        <v>Ханты-Мансийский автономный округ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8"/>
      <c r="B290" s="988"/>
      <c r="C290" s="988">
        <v>1</v>
      </c>
      <c r="D290" s="438"/>
      <c r="F290" s="430" t="str">
        <f>"4."&amp;mergeValue(A290) 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8"/>
      <c r="B291" s="988"/>
      <c r="C291" s="988"/>
      <c r="D291" s="438">
        <v>1</v>
      </c>
      <c r="F291" s="430" t="str">
        <f>"4."&amp;mergeValue(A291) &amp;"."&amp;mergeValue(B291)&amp;"."&amp;mergeValue(C291)&amp;"."&amp;mergeValue(D291)</f>
        <v>4.1.1.1.1</v>
      </c>
      <c r="G291" s="515" t="s">
        <v>467</v>
      </c>
      <c r="H291" s="414"/>
      <c r="I291" s="1020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8"/>
      <c r="B292" s="988"/>
      <c r="C292" s="988"/>
      <c r="D292" s="438"/>
      <c r="F292" s="519"/>
      <c r="G292" s="520" t="s">
        <v>4</v>
      </c>
      <c r="H292" s="521"/>
      <c r="I292" s="1020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8"/>
      <c r="B293" s="988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8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0"/>
      <c r="B301" s="820"/>
      <c r="C301" s="820"/>
      <c r="D301" s="820"/>
      <c r="E301" s="820"/>
      <c r="F301" s="820"/>
      <c r="G301" s="820"/>
      <c r="H301" s="820"/>
      <c r="I301" s="820"/>
      <c r="J301" s="820"/>
      <c r="K301" s="820"/>
      <c r="L301" s="820"/>
      <c r="M301" s="820"/>
      <c r="N301" s="820"/>
      <c r="O301" s="820"/>
      <c r="P301" s="820"/>
      <c r="Q301" s="820"/>
      <c r="R301" s="820"/>
      <c r="S301" s="820"/>
      <c r="T301" s="820"/>
      <c r="U301" s="820"/>
      <c r="V301" s="820"/>
      <c r="W301" s="820"/>
      <c r="X301" s="820"/>
      <c r="Y301" s="820"/>
      <c r="Z301" s="820"/>
      <c r="AA301" s="820"/>
      <c r="AB301" s="820"/>
      <c r="AC301" s="820"/>
      <c r="AD301" s="820"/>
      <c r="AE301" s="820"/>
      <c r="AF301" s="820"/>
      <c r="AG301" s="820"/>
      <c r="AH301" s="820"/>
      <c r="AI301" s="820"/>
      <c r="AJ301" s="820"/>
      <c r="AK301" s="820"/>
      <c r="AL301" s="820"/>
      <c r="AM301" s="820"/>
      <c r="AN301" s="820"/>
      <c r="AO301" s="820"/>
      <c r="AP301" s="820"/>
      <c r="AQ301" s="820"/>
      <c r="AR301" s="820"/>
      <c r="AS301" s="820"/>
      <c r="AT301" s="820"/>
      <c r="AU301" s="820"/>
      <c r="AV301" s="820"/>
      <c r="AW301" s="820"/>
      <c r="AX301" s="820"/>
      <c r="AY301" s="820"/>
      <c r="AZ301" s="820"/>
      <c r="BA301" s="820"/>
      <c r="BB301" s="820"/>
      <c r="BC301" s="820"/>
      <c r="BD301" s="820"/>
      <c r="BE301" s="820"/>
      <c r="BF301" s="820"/>
      <c r="BG301" s="820"/>
      <c r="BH301" s="820"/>
      <c r="BI301" s="820"/>
      <c r="BJ301" s="820"/>
      <c r="BK301" s="820"/>
      <c r="BL301" s="820"/>
      <c r="BM301" s="820"/>
      <c r="BN301" s="820"/>
      <c r="BO301" s="820"/>
      <c r="BP301" s="820"/>
      <c r="BQ301" s="820"/>
      <c r="BR301" s="820"/>
      <c r="BS301" s="820"/>
      <c r="BT301" s="820"/>
      <c r="BU301" s="820"/>
      <c r="BV301" s="820"/>
      <c r="BW301" s="820"/>
      <c r="BX301" s="820"/>
      <c r="BY301" s="820"/>
      <c r="BZ301" s="820"/>
      <c r="CA301" s="820"/>
      <c r="CB301" s="820"/>
      <c r="CC301" s="820"/>
      <c r="CD301" s="820"/>
      <c r="CE301" s="820"/>
    </row>
    <row r="302" spans="1:83" ht="17.100000000000001" customHeight="1">
      <c r="A302" s="821" t="s">
        <v>604</v>
      </c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00000000000001" customHeight="1">
      <c r="A303" s="820"/>
      <c r="B303" s="820"/>
      <c r="C303" s="820"/>
      <c r="D303" s="820"/>
      <c r="E303" s="820"/>
      <c r="F303" s="820"/>
      <c r="G303" s="820"/>
      <c r="H303" s="820"/>
      <c r="I303" s="820"/>
      <c r="J303" s="820"/>
      <c r="K303" s="820"/>
      <c r="L303" s="820"/>
      <c r="M303" s="820"/>
      <c r="N303" s="820"/>
      <c r="O303" s="820"/>
      <c r="P303" s="820"/>
      <c r="Q303" s="820"/>
      <c r="R303" s="820"/>
      <c r="S303" s="820"/>
      <c r="T303" s="820"/>
      <c r="U303" s="820"/>
      <c r="V303" s="820"/>
      <c r="W303" s="820"/>
      <c r="X303" s="820"/>
      <c r="Y303" s="820"/>
      <c r="Z303" s="820"/>
      <c r="AA303" s="820"/>
      <c r="AB303" s="820"/>
      <c r="AC303" s="820"/>
      <c r="AD303" s="820"/>
      <c r="AE303" s="820"/>
      <c r="AF303" s="820"/>
      <c r="AG303" s="820"/>
      <c r="AH303" s="820"/>
      <c r="AI303" s="820"/>
      <c r="AJ303" s="820"/>
      <c r="AK303" s="820"/>
      <c r="AL303" s="820"/>
      <c r="AM303" s="820"/>
      <c r="AN303" s="820"/>
      <c r="AO303" s="820"/>
      <c r="AP303" s="820"/>
      <c r="AQ303" s="820"/>
      <c r="AR303" s="820"/>
      <c r="AS303" s="820"/>
      <c r="AT303" s="820"/>
      <c r="AU303" s="820"/>
      <c r="AV303" s="820"/>
      <c r="AW303" s="820"/>
      <c r="AX303" s="820"/>
      <c r="AY303" s="820"/>
      <c r="AZ303" s="820"/>
      <c r="BA303" s="820"/>
      <c r="BB303" s="820"/>
      <c r="BC303" s="820"/>
      <c r="BD303" s="820"/>
      <c r="BE303" s="820"/>
      <c r="BF303" s="820"/>
      <c r="BG303" s="820"/>
      <c r="BH303" s="820"/>
      <c r="BI303" s="820"/>
      <c r="BJ303" s="820"/>
      <c r="BK303" s="820"/>
      <c r="BL303" s="820"/>
      <c r="BM303" s="820"/>
      <c r="BN303" s="820"/>
      <c r="BO303" s="820"/>
      <c r="BP303" s="820"/>
      <c r="BQ303" s="820"/>
      <c r="BR303" s="820"/>
      <c r="BS303" s="820"/>
      <c r="BT303" s="820"/>
      <c r="BU303" s="820"/>
      <c r="BV303" s="820"/>
      <c r="BW303" s="820"/>
      <c r="BX303" s="820"/>
      <c r="BY303" s="820"/>
      <c r="BZ303" s="820"/>
      <c r="CA303" s="820"/>
      <c r="CB303" s="820"/>
      <c r="CC303" s="820"/>
      <c r="CD303" s="820"/>
      <c r="CE303" s="820"/>
    </row>
    <row r="304" spans="1:83" ht="17.100000000000001" customHeight="1">
      <c r="A304" s="824"/>
      <c r="B304" s="827"/>
      <c r="C304" s="823"/>
      <c r="D304" s="828"/>
      <c r="E304" s="831"/>
      <c r="F304" s="853"/>
      <c r="G304" s="848"/>
      <c r="H304" s="832"/>
      <c r="I304" s="829"/>
      <c r="J304" s="829"/>
      <c r="K304" s="822"/>
      <c r="L304" s="822"/>
      <c r="M304" s="822"/>
      <c r="N304" s="822"/>
      <c r="O304" s="822"/>
      <c r="P304" s="822"/>
      <c r="Q304" s="822"/>
      <c r="R304" s="822"/>
      <c r="S304" s="822"/>
      <c r="T304" s="822"/>
      <c r="U304" s="822"/>
      <c r="V304" s="822"/>
      <c r="W304" s="822"/>
      <c r="X304" s="822"/>
      <c r="Y304" s="822"/>
      <c r="Z304" s="822"/>
      <c r="AA304" s="822"/>
      <c r="AB304" s="822"/>
      <c r="AC304" s="822"/>
      <c r="AD304" s="822"/>
      <c r="AE304" s="822"/>
      <c r="AF304" s="822"/>
      <c r="AG304" s="822"/>
      <c r="AH304" s="822"/>
      <c r="AI304" s="822"/>
      <c r="AJ304" s="822"/>
      <c r="AK304" s="822"/>
      <c r="AL304" s="822"/>
      <c r="AM304" s="822"/>
      <c r="AN304" s="822"/>
      <c r="AO304" s="822"/>
      <c r="AP304" s="822"/>
      <c r="AQ304" s="822"/>
      <c r="AR304" s="822"/>
      <c r="AS304" s="822"/>
      <c r="AT304" s="822"/>
      <c r="AU304" s="822"/>
      <c r="AV304" s="822"/>
      <c r="AW304" s="822"/>
      <c r="AX304" s="822"/>
      <c r="AY304" s="822"/>
      <c r="AZ304" s="822"/>
      <c r="BA304" s="822"/>
      <c r="BB304" s="822"/>
      <c r="BC304" s="822"/>
      <c r="BD304" s="822"/>
      <c r="BE304" s="822"/>
      <c r="BF304" s="822"/>
      <c r="BG304" s="822"/>
      <c r="BH304" s="822"/>
      <c r="BI304" s="822"/>
      <c r="BJ304" s="822"/>
      <c r="BK304" s="822"/>
      <c r="BL304" s="822"/>
      <c r="BM304" s="822"/>
      <c r="BN304" s="822"/>
      <c r="BO304" s="822"/>
      <c r="BP304" s="822"/>
      <c r="BQ304" s="822"/>
      <c r="BR304" s="822"/>
      <c r="BS304" s="822"/>
      <c r="BT304" s="822"/>
      <c r="BU304" s="822"/>
      <c r="BV304" s="822"/>
      <c r="BW304" s="822"/>
      <c r="BX304" s="822"/>
      <c r="BY304" s="822"/>
      <c r="BZ304" s="822"/>
      <c r="CA304" s="822"/>
      <c r="CB304" s="822"/>
      <c r="CC304" s="822"/>
      <c r="CD304" s="822"/>
      <c r="CE304" s="822"/>
    </row>
    <row r="305" spans="1:83" ht="17.100000000000001" customHeight="1">
      <c r="A305" s="820"/>
      <c r="B305" s="820"/>
      <c r="C305" s="820"/>
      <c r="D305" s="820"/>
      <c r="E305" s="820"/>
      <c r="F305" s="820"/>
      <c r="G305" s="820"/>
      <c r="H305" s="820"/>
      <c r="I305" s="820"/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820"/>
      <c r="U305" s="820"/>
      <c r="V305" s="820"/>
      <c r="W305" s="820"/>
      <c r="X305" s="820"/>
      <c r="Y305" s="820"/>
      <c r="Z305" s="820"/>
      <c r="AA305" s="820"/>
      <c r="AB305" s="820"/>
      <c r="AC305" s="820"/>
      <c r="AD305" s="820"/>
      <c r="AE305" s="820"/>
      <c r="AF305" s="820"/>
      <c r="AG305" s="820"/>
      <c r="AH305" s="820"/>
      <c r="AI305" s="820"/>
      <c r="AJ305" s="820"/>
      <c r="AK305" s="820"/>
      <c r="AL305" s="820"/>
      <c r="AM305" s="820"/>
      <c r="AN305" s="820"/>
      <c r="AO305" s="820"/>
      <c r="AP305" s="820"/>
      <c r="AQ305" s="820"/>
      <c r="AR305" s="820"/>
      <c r="AS305" s="820"/>
      <c r="AT305" s="820"/>
      <c r="AU305" s="820"/>
      <c r="AV305" s="820"/>
      <c r="AW305" s="820"/>
      <c r="AX305" s="820"/>
      <c r="AY305" s="820"/>
      <c r="AZ305" s="820"/>
      <c r="BA305" s="820"/>
      <c r="BB305" s="820"/>
      <c r="BC305" s="820"/>
      <c r="BD305" s="820"/>
      <c r="BE305" s="820"/>
      <c r="BF305" s="820"/>
      <c r="BG305" s="820"/>
      <c r="BH305" s="820"/>
      <c r="BI305" s="820"/>
      <c r="BJ305" s="820"/>
      <c r="BK305" s="820"/>
      <c r="BL305" s="820"/>
      <c r="BM305" s="820"/>
      <c r="BN305" s="820"/>
      <c r="BO305" s="820"/>
      <c r="BP305" s="820"/>
      <c r="BQ305" s="820"/>
      <c r="BR305" s="820"/>
      <c r="BS305" s="820"/>
      <c r="BT305" s="820"/>
      <c r="BU305" s="820"/>
      <c r="BV305" s="820"/>
      <c r="BW305" s="820"/>
      <c r="BX305" s="820"/>
      <c r="BY305" s="820"/>
      <c r="BZ305" s="820"/>
      <c r="CA305" s="820"/>
      <c r="CB305" s="820"/>
      <c r="CC305" s="820"/>
      <c r="CD305" s="820"/>
      <c r="CE305" s="820"/>
    </row>
    <row r="306" spans="1:83" ht="17.100000000000001" customHeight="1">
      <c r="A306" s="820"/>
      <c r="B306" s="820"/>
      <c r="C306" s="820"/>
      <c r="D306" s="820"/>
      <c r="E306" s="820"/>
      <c r="F306" s="820"/>
      <c r="G306" s="820"/>
      <c r="H306" s="820"/>
      <c r="I306" s="820"/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820"/>
      <c r="U306" s="820"/>
      <c r="V306" s="820"/>
      <c r="W306" s="820"/>
      <c r="X306" s="820"/>
      <c r="Y306" s="820"/>
      <c r="Z306" s="820"/>
      <c r="AA306" s="820"/>
      <c r="AB306" s="820"/>
      <c r="AC306" s="820"/>
      <c r="AD306" s="820"/>
      <c r="AE306" s="820"/>
      <c r="AF306" s="820"/>
      <c r="AG306" s="820"/>
      <c r="AH306" s="820"/>
      <c r="AI306" s="820"/>
      <c r="AJ306" s="820"/>
      <c r="AK306" s="820"/>
      <c r="AL306" s="820"/>
      <c r="AM306" s="820"/>
      <c r="AN306" s="820"/>
      <c r="AO306" s="820"/>
      <c r="AP306" s="820"/>
      <c r="AQ306" s="820"/>
      <c r="AR306" s="820"/>
      <c r="AS306" s="820"/>
      <c r="AT306" s="820"/>
      <c r="AU306" s="820"/>
      <c r="AV306" s="820"/>
      <c r="AW306" s="820"/>
      <c r="AX306" s="820"/>
      <c r="AY306" s="820"/>
      <c r="AZ306" s="820"/>
      <c r="BA306" s="820"/>
      <c r="BB306" s="820"/>
      <c r="BC306" s="820"/>
      <c r="BD306" s="820"/>
      <c r="BE306" s="820"/>
      <c r="BF306" s="820"/>
      <c r="BG306" s="820"/>
      <c r="BH306" s="820"/>
      <c r="BI306" s="820"/>
      <c r="BJ306" s="820"/>
      <c r="BK306" s="820"/>
      <c r="BL306" s="820"/>
      <c r="BM306" s="820"/>
      <c r="BN306" s="820"/>
      <c r="BO306" s="820"/>
      <c r="BP306" s="820"/>
      <c r="BQ306" s="820"/>
      <c r="BR306" s="820"/>
      <c r="BS306" s="820"/>
      <c r="BT306" s="820"/>
      <c r="BU306" s="820"/>
      <c r="BV306" s="820"/>
      <c r="BW306" s="820"/>
      <c r="BX306" s="820"/>
      <c r="BY306" s="820"/>
      <c r="BZ306" s="820"/>
      <c r="CA306" s="820"/>
      <c r="CB306" s="820"/>
      <c r="CC306" s="820"/>
      <c r="CD306" s="820"/>
      <c r="CE306" s="820"/>
    </row>
    <row r="307" spans="1:83" ht="17.100000000000001" customHeight="1">
      <c r="A307" s="821" t="s">
        <v>605</v>
      </c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00000000000001" customHeight="1">
      <c r="A308" s="820"/>
      <c r="B308" s="820"/>
      <c r="C308" s="820"/>
      <c r="D308" s="820"/>
      <c r="E308" s="820"/>
      <c r="F308" s="820"/>
      <c r="G308" s="820"/>
      <c r="H308" s="820"/>
      <c r="I308" s="820"/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820"/>
      <c r="U308" s="820"/>
      <c r="V308" s="820"/>
      <c r="W308" s="820"/>
      <c r="X308" s="820"/>
      <c r="Y308" s="820"/>
      <c r="Z308" s="820"/>
      <c r="AA308" s="820"/>
      <c r="AB308" s="820"/>
      <c r="AC308" s="820"/>
      <c r="AD308" s="820"/>
      <c r="AE308" s="820"/>
      <c r="AF308" s="820"/>
      <c r="AG308" s="820"/>
      <c r="AH308" s="820"/>
      <c r="AI308" s="820"/>
      <c r="AJ308" s="820"/>
      <c r="AK308" s="820"/>
      <c r="AL308" s="820"/>
      <c r="AM308" s="820"/>
      <c r="AN308" s="820"/>
      <c r="AO308" s="820"/>
      <c r="AP308" s="820"/>
      <c r="AQ308" s="820"/>
      <c r="AR308" s="820"/>
      <c r="AS308" s="820"/>
      <c r="AT308" s="820"/>
      <c r="AU308" s="820"/>
      <c r="AV308" s="820"/>
      <c r="AW308" s="820"/>
      <c r="AX308" s="820"/>
      <c r="AY308" s="820"/>
      <c r="AZ308" s="820"/>
      <c r="BA308" s="820"/>
      <c r="BB308" s="820"/>
      <c r="BC308" s="820"/>
      <c r="BD308" s="820"/>
      <c r="BE308" s="820"/>
      <c r="BF308" s="820"/>
      <c r="BG308" s="820"/>
      <c r="BH308" s="820"/>
      <c r="BI308" s="820"/>
      <c r="BJ308" s="820"/>
      <c r="BK308" s="820"/>
      <c r="BL308" s="820"/>
      <c r="BM308" s="820"/>
      <c r="BN308" s="820"/>
      <c r="BO308" s="820"/>
      <c r="BP308" s="820"/>
      <c r="BQ308" s="820"/>
      <c r="BR308" s="820"/>
      <c r="BS308" s="820"/>
      <c r="BT308" s="820"/>
      <c r="BU308" s="820"/>
      <c r="BV308" s="820"/>
      <c r="BW308" s="820"/>
      <c r="BX308" s="820"/>
      <c r="BY308" s="820"/>
      <c r="BZ308" s="820"/>
      <c r="CA308" s="820"/>
      <c r="CB308" s="820"/>
      <c r="CC308" s="820"/>
      <c r="CD308" s="820"/>
      <c r="CE308" s="820"/>
    </row>
    <row r="309" spans="1:83" ht="17.100000000000001" customHeight="1">
      <c r="A309" s="830"/>
      <c r="B309" s="827"/>
      <c r="C309" s="823"/>
      <c r="D309" s="1014"/>
      <c r="E309" s="1015"/>
      <c r="F309" s="1016"/>
      <c r="G309" s="833"/>
      <c r="H309" s="861"/>
      <c r="I309" s="854"/>
      <c r="J309" s="853"/>
      <c r="K309" s="833" t="s">
        <v>434</v>
      </c>
      <c r="L309" s="1020" t="s">
        <v>598</v>
      </c>
      <c r="M309" s="838"/>
      <c r="N309" s="829"/>
      <c r="O309" s="829"/>
      <c r="P309" s="822"/>
      <c r="Q309" s="822"/>
      <c r="R309" s="822"/>
      <c r="S309" s="822"/>
      <c r="T309" s="822"/>
      <c r="U309" s="822"/>
      <c r="V309" s="822"/>
      <c r="W309" s="822"/>
      <c r="X309" s="822"/>
      <c r="Y309" s="822"/>
      <c r="Z309" s="822"/>
      <c r="AA309" s="822"/>
      <c r="AB309" s="822"/>
      <c r="AC309" s="822"/>
      <c r="AD309" s="822"/>
      <c r="AE309" s="822"/>
      <c r="AF309" s="822"/>
      <c r="AG309" s="822"/>
      <c r="AH309" s="822"/>
      <c r="AI309" s="822"/>
      <c r="AJ309" s="822"/>
      <c r="AK309" s="822"/>
      <c r="AL309" s="822"/>
      <c r="AM309" s="822"/>
      <c r="AN309" s="822"/>
      <c r="AO309" s="822"/>
      <c r="AP309" s="822"/>
      <c r="AQ309" s="822"/>
      <c r="AR309" s="822"/>
      <c r="AS309" s="822"/>
      <c r="AT309" s="822"/>
      <c r="AU309" s="822"/>
      <c r="AV309" s="822"/>
      <c r="AW309" s="822"/>
      <c r="AX309" s="822"/>
      <c r="AY309" s="822"/>
      <c r="AZ309" s="822"/>
      <c r="BA309" s="822"/>
      <c r="BB309" s="822"/>
      <c r="BC309" s="822"/>
      <c r="BD309" s="822"/>
      <c r="BE309" s="822"/>
      <c r="BF309" s="822"/>
      <c r="BG309" s="822"/>
      <c r="BH309" s="822"/>
      <c r="BI309" s="822"/>
      <c r="BJ309" s="822"/>
      <c r="BK309" s="822"/>
      <c r="BL309" s="822"/>
      <c r="BM309" s="822"/>
      <c r="BN309" s="822"/>
      <c r="BO309" s="822"/>
      <c r="BP309" s="822"/>
      <c r="BQ309" s="822"/>
      <c r="BR309" s="822"/>
      <c r="BS309" s="822"/>
      <c r="BT309" s="822"/>
      <c r="BU309" s="822"/>
      <c r="BV309" s="822"/>
      <c r="BW309" s="822"/>
      <c r="BX309" s="822"/>
      <c r="BY309" s="822"/>
      <c r="BZ309" s="822"/>
      <c r="CA309" s="822"/>
      <c r="CB309" s="822"/>
      <c r="CC309" s="822"/>
      <c r="CD309" s="822"/>
      <c r="CE309" s="822"/>
    </row>
    <row r="310" spans="1:83" ht="17.100000000000001" customHeight="1">
      <c r="A310" s="830"/>
      <c r="B310" s="827"/>
      <c r="C310" s="823"/>
      <c r="D310" s="1014"/>
      <c r="E310" s="1015"/>
      <c r="F310" s="1016"/>
      <c r="G310" s="825"/>
      <c r="H310" s="837" t="s">
        <v>258</v>
      </c>
      <c r="I310" s="835"/>
      <c r="J310" s="835"/>
      <c r="K310" s="834"/>
      <c r="L310" s="1020"/>
      <c r="M310" s="838"/>
      <c r="N310" s="829"/>
      <c r="O310" s="829"/>
      <c r="P310" s="822"/>
      <c r="Q310" s="822"/>
      <c r="R310" s="822"/>
      <c r="S310" s="822"/>
      <c r="T310" s="822"/>
      <c r="U310" s="822"/>
      <c r="V310" s="822"/>
      <c r="W310" s="822"/>
      <c r="X310" s="822"/>
      <c r="Y310" s="822"/>
      <c r="Z310" s="822"/>
      <c r="AA310" s="822"/>
      <c r="AB310" s="822"/>
      <c r="AC310" s="822"/>
      <c r="AD310" s="822"/>
      <c r="AE310" s="822"/>
      <c r="AF310" s="822"/>
      <c r="AG310" s="822"/>
      <c r="AH310" s="822"/>
      <c r="AI310" s="822"/>
      <c r="AJ310" s="822"/>
      <c r="AK310" s="822"/>
      <c r="AL310" s="822"/>
      <c r="AM310" s="822"/>
      <c r="AN310" s="822"/>
      <c r="AO310" s="822"/>
      <c r="AP310" s="822"/>
      <c r="AQ310" s="822"/>
      <c r="AR310" s="822"/>
      <c r="AS310" s="822"/>
      <c r="AT310" s="822"/>
      <c r="AU310" s="822"/>
      <c r="AV310" s="822"/>
      <c r="AW310" s="822"/>
      <c r="AX310" s="822"/>
      <c r="AY310" s="822"/>
      <c r="AZ310" s="822"/>
      <c r="BA310" s="822"/>
      <c r="BB310" s="822"/>
      <c r="BC310" s="822"/>
      <c r="BD310" s="822"/>
      <c r="BE310" s="822"/>
      <c r="BF310" s="822"/>
      <c r="BG310" s="822"/>
      <c r="BH310" s="822"/>
      <c r="BI310" s="822"/>
      <c r="BJ310" s="822"/>
      <c r="BK310" s="822"/>
      <c r="BL310" s="822"/>
      <c r="BM310" s="822"/>
      <c r="BN310" s="822"/>
      <c r="BO310" s="822"/>
      <c r="BP310" s="822"/>
      <c r="BQ310" s="822"/>
      <c r="BR310" s="822"/>
      <c r="BS310" s="822"/>
      <c r="BT310" s="822"/>
      <c r="BU310" s="822"/>
      <c r="BV310" s="822"/>
      <c r="BW310" s="822"/>
      <c r="BX310" s="822"/>
      <c r="BY310" s="822"/>
      <c r="BZ310" s="822"/>
      <c r="CA310" s="822"/>
      <c r="CB310" s="822"/>
      <c r="CC310" s="822"/>
      <c r="CD310" s="822"/>
      <c r="CE310" s="822"/>
    </row>
    <row r="311" spans="1:83" ht="17.100000000000001" customHeight="1">
      <c r="A311" s="820"/>
      <c r="B311" s="820"/>
      <c r="C311" s="820"/>
      <c r="D311" s="820"/>
      <c r="E311" s="820"/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820"/>
      <c r="R311" s="820"/>
      <c r="S311" s="820"/>
      <c r="T311" s="820"/>
      <c r="U311" s="820"/>
      <c r="V311" s="820"/>
      <c r="W311" s="820"/>
      <c r="X311" s="820"/>
      <c r="Y311" s="820"/>
      <c r="Z311" s="820"/>
      <c r="AA311" s="820"/>
      <c r="AB311" s="820"/>
      <c r="AC311" s="820"/>
      <c r="AD311" s="820"/>
      <c r="AE311" s="820"/>
      <c r="AF311" s="820"/>
      <c r="AG311" s="820"/>
      <c r="AH311" s="820"/>
      <c r="AI311" s="820"/>
      <c r="AJ311" s="820"/>
      <c r="AK311" s="820"/>
      <c r="AL311" s="820"/>
      <c r="AM311" s="820"/>
      <c r="AN311" s="820"/>
      <c r="AO311" s="820"/>
      <c r="AP311" s="820"/>
      <c r="AQ311" s="820"/>
      <c r="AR311" s="820"/>
      <c r="AS311" s="820"/>
      <c r="AT311" s="820"/>
      <c r="AU311" s="820"/>
      <c r="AV311" s="820"/>
      <c r="AW311" s="820"/>
      <c r="AX311" s="820"/>
      <c r="AY311" s="820"/>
      <c r="AZ311" s="820"/>
      <c r="BA311" s="820"/>
      <c r="BB311" s="820"/>
      <c r="BC311" s="820"/>
      <c r="BD311" s="820"/>
      <c r="BE311" s="820"/>
      <c r="BF311" s="820"/>
      <c r="BG311" s="820"/>
      <c r="BH311" s="820"/>
      <c r="BI311" s="820"/>
      <c r="BJ311" s="820"/>
      <c r="BK311" s="820"/>
      <c r="BL311" s="820"/>
      <c r="BM311" s="820"/>
      <c r="BN311" s="820"/>
      <c r="BO311" s="820"/>
      <c r="BP311" s="820"/>
      <c r="BQ311" s="820"/>
      <c r="BR311" s="820"/>
      <c r="BS311" s="820"/>
      <c r="BT311" s="820"/>
      <c r="BU311" s="820"/>
      <c r="BV311" s="820"/>
      <c r="BW311" s="820"/>
      <c r="BX311" s="820"/>
      <c r="BY311" s="820"/>
      <c r="BZ311" s="820"/>
      <c r="CA311" s="820"/>
      <c r="CB311" s="820"/>
      <c r="CC311" s="820"/>
      <c r="CD311" s="820"/>
      <c r="CE311" s="820"/>
    </row>
    <row r="312" spans="1:83" ht="17.100000000000001" customHeight="1">
      <c r="A312" s="820"/>
      <c r="B312" s="820"/>
      <c r="C312" s="820"/>
      <c r="D312" s="820"/>
      <c r="E312" s="820"/>
      <c r="F312" s="820"/>
      <c r="G312" s="820"/>
      <c r="H312" s="820"/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820"/>
      <c r="U312" s="820"/>
      <c r="V312" s="820"/>
      <c r="W312" s="820"/>
      <c r="X312" s="820"/>
      <c r="Y312" s="820"/>
      <c r="Z312" s="820"/>
      <c r="AA312" s="820"/>
      <c r="AB312" s="820"/>
      <c r="AC312" s="820"/>
      <c r="AD312" s="820"/>
      <c r="AE312" s="820"/>
      <c r="AF312" s="820"/>
      <c r="AG312" s="820"/>
      <c r="AH312" s="820"/>
      <c r="AI312" s="820"/>
      <c r="AJ312" s="820"/>
      <c r="AK312" s="820"/>
      <c r="AL312" s="820"/>
      <c r="AM312" s="820"/>
      <c r="AN312" s="820"/>
      <c r="AO312" s="820"/>
      <c r="AP312" s="820"/>
      <c r="AQ312" s="820"/>
      <c r="AR312" s="820"/>
      <c r="AS312" s="820"/>
      <c r="AT312" s="820"/>
      <c r="AU312" s="820"/>
      <c r="AV312" s="820"/>
      <c r="AW312" s="820"/>
      <c r="AX312" s="820"/>
      <c r="AY312" s="820"/>
      <c r="AZ312" s="820"/>
      <c r="BA312" s="820"/>
      <c r="BB312" s="820"/>
      <c r="BC312" s="820"/>
      <c r="BD312" s="820"/>
      <c r="BE312" s="820"/>
      <c r="BF312" s="820"/>
      <c r="BG312" s="820"/>
      <c r="BH312" s="820"/>
      <c r="BI312" s="820"/>
      <c r="BJ312" s="820"/>
      <c r="BK312" s="820"/>
      <c r="BL312" s="820"/>
      <c r="BM312" s="820"/>
      <c r="BN312" s="820"/>
      <c r="BO312" s="820"/>
      <c r="BP312" s="820"/>
      <c r="BQ312" s="820"/>
      <c r="BR312" s="820"/>
      <c r="BS312" s="820"/>
      <c r="BT312" s="820"/>
      <c r="BU312" s="820"/>
      <c r="BV312" s="820"/>
      <c r="BW312" s="820"/>
      <c r="BX312" s="820"/>
      <c r="BY312" s="820"/>
      <c r="BZ312" s="820"/>
      <c r="CA312" s="820"/>
      <c r="CB312" s="820"/>
      <c r="CC312" s="820"/>
      <c r="CD312" s="820"/>
      <c r="CE312" s="820"/>
    </row>
    <row r="313" spans="1:83" ht="17.100000000000001" customHeight="1">
      <c r="A313" s="821" t="s">
        <v>606</v>
      </c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0"/>
      <c r="B314" s="820"/>
      <c r="C314" s="820"/>
      <c r="D314" s="820"/>
      <c r="E314" s="820"/>
      <c r="F314" s="820"/>
      <c r="G314" s="820"/>
      <c r="H314" s="820"/>
      <c r="I314" s="820"/>
      <c r="J314" s="820"/>
      <c r="K314" s="820"/>
      <c r="L314" s="820"/>
      <c r="M314" s="820"/>
      <c r="N314" s="820"/>
      <c r="O314" s="820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0"/>
      <c r="B315" s="827"/>
      <c r="C315" s="823"/>
      <c r="D315" s="1014"/>
      <c r="E315" s="1015"/>
      <c r="F315" s="1016"/>
      <c r="G315" s="833"/>
      <c r="H315" s="861"/>
      <c r="I315" s="854"/>
      <c r="J315" s="876"/>
      <c r="K315" s="833" t="s">
        <v>434</v>
      </c>
      <c r="L315" s="1020" t="s">
        <v>598</v>
      </c>
      <c r="M315" s="838"/>
      <c r="N315" s="829"/>
      <c r="O315" s="829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0"/>
      <c r="B316" s="827"/>
      <c r="C316" s="823"/>
      <c r="D316" s="1014"/>
      <c r="E316" s="1015"/>
      <c r="F316" s="1016"/>
      <c r="G316" s="825"/>
      <c r="H316" s="837" t="s">
        <v>258</v>
      </c>
      <c r="I316" s="835"/>
      <c r="J316" s="835"/>
      <c r="K316" s="834"/>
      <c r="L316" s="1020"/>
      <c r="M316" s="838"/>
      <c r="N316" s="829"/>
      <c r="O316" s="829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0"/>
      <c r="B317" s="820"/>
      <c r="C317" s="820"/>
      <c r="D317" s="820"/>
      <c r="E317" s="820"/>
      <c r="F317" s="820"/>
      <c r="G317" s="820"/>
      <c r="H317" s="820"/>
      <c r="I317" s="820"/>
      <c r="J317" s="820"/>
      <c r="K317" s="820"/>
      <c r="L317" s="820"/>
      <c r="M317" s="820"/>
      <c r="N317" s="820"/>
      <c r="O317" s="82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0"/>
      <c r="B318" s="820"/>
      <c r="C318" s="820"/>
      <c r="D318" s="820"/>
      <c r="E318" s="820"/>
      <c r="F318" s="820"/>
      <c r="G318" s="820"/>
      <c r="H318" s="820"/>
      <c r="I318" s="820"/>
      <c r="J318" s="820"/>
      <c r="K318" s="820"/>
      <c r="L318" s="820"/>
      <c r="M318" s="820"/>
      <c r="N318" s="820"/>
      <c r="O318" s="820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1" t="s">
        <v>607</v>
      </c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0"/>
      <c r="B320" s="820"/>
      <c r="C320" s="820"/>
      <c r="D320" s="820"/>
      <c r="E320" s="820"/>
      <c r="F320" s="820"/>
      <c r="G320" s="820"/>
      <c r="H320" s="820"/>
      <c r="I320" s="820"/>
      <c r="J320" s="820"/>
      <c r="K320" s="820"/>
      <c r="L320" s="820"/>
      <c r="M320" s="820"/>
      <c r="N320" s="820"/>
      <c r="O320" s="820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0"/>
      <c r="B321" s="827"/>
      <c r="C321" s="823"/>
      <c r="D321" s="828"/>
      <c r="E321" s="839"/>
      <c r="F321" s="840"/>
      <c r="G321" s="833"/>
      <c r="H321" s="861"/>
      <c r="I321" s="854"/>
      <c r="J321" s="853"/>
      <c r="K321" s="833" t="s">
        <v>434</v>
      </c>
      <c r="L321" s="836"/>
      <c r="M321" s="838"/>
      <c r="N321" s="829"/>
      <c r="O321" s="829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0"/>
      <c r="B322" s="820"/>
      <c r="C322" s="820"/>
      <c r="D322" s="820"/>
      <c r="E322" s="820"/>
      <c r="F322" s="820"/>
      <c r="G322" s="820"/>
      <c r="H322" s="820"/>
      <c r="I322" s="820"/>
      <c r="J322" s="820"/>
      <c r="K322" s="820"/>
      <c r="L322" s="820"/>
      <c r="M322" s="820"/>
      <c r="N322" s="820"/>
      <c r="O322" s="82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0"/>
      <c r="B323" s="820"/>
      <c r="C323" s="820"/>
      <c r="D323" s="820"/>
      <c r="E323" s="820"/>
      <c r="F323" s="820"/>
      <c r="G323" s="820"/>
      <c r="H323" s="820"/>
      <c r="I323" s="820"/>
      <c r="J323" s="820"/>
      <c r="K323" s="820"/>
      <c r="L323" s="820"/>
      <c r="M323" s="820"/>
      <c r="N323" s="820"/>
      <c r="O323" s="820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1" t="s">
        <v>608</v>
      </c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0"/>
      <c r="B325" s="820"/>
      <c r="C325" s="820"/>
      <c r="D325" s="820"/>
      <c r="E325" s="820"/>
      <c r="F325" s="820"/>
      <c r="G325" s="820"/>
      <c r="H325" s="820"/>
      <c r="I325" s="820"/>
      <c r="J325" s="820"/>
      <c r="K325" s="820"/>
      <c r="L325" s="820"/>
      <c r="M325" s="820"/>
      <c r="N325" s="820"/>
      <c r="O325" s="820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0"/>
      <c r="B326" s="827"/>
      <c r="C326" s="823"/>
      <c r="D326" s="828"/>
      <c r="E326" s="839"/>
      <c r="F326" s="840"/>
      <c r="G326" s="833"/>
      <c r="H326" s="861"/>
      <c r="I326" s="854"/>
      <c r="J326" s="876"/>
      <c r="K326" s="833" t="s">
        <v>434</v>
      </c>
      <c r="L326" s="836"/>
      <c r="M326" s="838"/>
      <c r="N326" s="829"/>
      <c r="O326" s="829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 leftLabels="1"/>
  <mergeCells count="257">
    <mergeCell ref="CQ97:CQ98"/>
    <mergeCell ref="CR97:CR98"/>
    <mergeCell ref="CS97:CS98"/>
    <mergeCell ref="CT97:CT98"/>
    <mergeCell ref="O92:CU92"/>
    <mergeCell ref="O93:CU93"/>
    <mergeCell ref="O94:CU94"/>
    <mergeCell ref="O95:CU95"/>
    <mergeCell ref="O96:CU96"/>
    <mergeCell ref="CC97:CC98"/>
    <mergeCell ref="CD97:CD98"/>
    <mergeCell ref="CE97:CE98"/>
    <mergeCell ref="CF97:CF98"/>
    <mergeCell ref="BO97:BO98"/>
    <mergeCell ref="BP97:BP98"/>
    <mergeCell ref="BQ97:BQ98"/>
    <mergeCell ref="BR97:BR98"/>
    <mergeCell ref="BA97:BA98"/>
    <mergeCell ref="BB97:BB98"/>
    <mergeCell ref="BC97:BC98"/>
    <mergeCell ref="BD97:BD98"/>
    <mergeCell ref="AM97:AM98"/>
    <mergeCell ref="AN97:AN98"/>
    <mergeCell ref="AO97:AO98"/>
    <mergeCell ref="AP97:AP98"/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I166:I170"/>
    <mergeCell ref="J166:J170"/>
    <mergeCell ref="F251:F252"/>
    <mergeCell ref="G251:G252"/>
    <mergeCell ref="S166:S168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CV97:CV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N165:AL165"/>
    <mergeCell ref="O150:V150"/>
    <mergeCell ref="AB97:AB98"/>
    <mergeCell ref="S117:S118"/>
    <mergeCell ref="O145:V145"/>
    <mergeCell ref="O112:V112"/>
    <mergeCell ref="O111:V111"/>
    <mergeCell ref="O147:V147"/>
    <mergeCell ref="S134:S135"/>
    <mergeCell ref="AM166:AM171"/>
    <mergeCell ref="Z166:Z167"/>
    <mergeCell ref="Y166:Y167"/>
    <mergeCell ref="U166:U168"/>
    <mergeCell ref="U134:U135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N180:AK180"/>
    <mergeCell ref="Q166:Q169"/>
    <mergeCell ref="W166:W167"/>
    <mergeCell ref="N179:AK179"/>
    <mergeCell ref="P166:P169"/>
    <mergeCell ref="R166:R169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 AR97:AT97 BF97:BH97 BT97:BV97 CH97:CJ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106 AP97:AP98 BB106 BB97:BB98 BD106 BD97:BD98 BP106 BP97:BP98 BR106 BR97:BR98 CD106 CD97:CD98 CF106 CF97:CF98 CR106 CR97:CR98 CT97:CT98 CT10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 BA97 BC106 BA106 BC97:BC98 BO97 BQ106 BO106 BQ97:BQ98 CC97 CE106 CC106 CE97:CE98 CQ97 CS106 CQ106 CS97:CS98"/>
    <dataValidation allowBlank="1" promptTitle="checkPeriodRange" sqref="AF182:AK182 Q51 Q152 Q135 Q118 AG167:AL167 Q35 Q67 Q83 R98:X98 AF98:AL98 AT98:AZ98 BH98:BN98 BV98:CB98 CJ98:CP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 AN99:AN105 BB99:BB105 BP99:BP105 CD99:CD105 CR99:CR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38" t="s">
        <v>543</v>
      </c>
      <c r="BA1" s="1138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11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11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715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11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11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6" t="s">
        <v>625</v>
      </c>
      <c r="BA6" s="224" t="s">
        <v>626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50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50">
      <c r="A26" s="5" t="s">
        <v>112</v>
      </c>
      <c r="B26" s="42">
        <v>2024</v>
      </c>
      <c r="AX26" s="508" t="s">
        <v>526</v>
      </c>
    </row>
    <row r="27" spans="1:50">
      <c r="A27" s="5" t="s">
        <v>113</v>
      </c>
      <c r="B27" s="42">
        <v>2025</v>
      </c>
      <c r="AX27" s="508" t="s">
        <v>527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01.01.2024</v>
      </c>
      <c r="F29" s="371" t="str">
        <f>IF(periodEnd = "","", periodEnd)</f>
        <v>31.12.2026</v>
      </c>
      <c r="H29" s="372" t="s">
        <v>1222</v>
      </c>
      <c r="AX29" s="508" t="s">
        <v>529</v>
      </c>
    </row>
    <row r="30" spans="1:50">
      <c r="A30" s="5" t="s">
        <v>116</v>
      </c>
      <c r="D30" s="373"/>
      <c r="E30" s="374"/>
      <c r="F30" s="374"/>
      <c r="AX30" s="508" t="s">
        <v>530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50">
      <c r="A33" s="5" t="s">
        <v>119</v>
      </c>
      <c r="AX33" s="508" t="s">
        <v>533</v>
      </c>
    </row>
    <row r="34" spans="1:50">
      <c r="A34" s="5" t="s">
        <v>120</v>
      </c>
      <c r="AX34" s="508" t="s">
        <v>534</v>
      </c>
    </row>
    <row r="35" spans="1:50">
      <c r="A35" s="5" t="s">
        <v>121</v>
      </c>
      <c r="AX35" s="508" t="s">
        <v>535</v>
      </c>
    </row>
    <row r="36" spans="1:50">
      <c r="A36" s="5" t="s">
        <v>85</v>
      </c>
      <c r="AX36" s="508" t="s">
        <v>536</v>
      </c>
    </row>
    <row r="37" spans="1:50">
      <c r="A37" s="5" t="s">
        <v>86</v>
      </c>
      <c r="AX37" s="508" t="s">
        <v>537</v>
      </c>
    </row>
    <row r="38" spans="1:50">
      <c r="A38" s="5" t="s">
        <v>87</v>
      </c>
      <c r="AX38" s="508" t="s">
        <v>538</v>
      </c>
    </row>
    <row r="39" spans="1:50">
      <c r="A39" s="5" t="s">
        <v>88</v>
      </c>
      <c r="AX39" s="508" t="s">
        <v>486</v>
      </c>
    </row>
    <row r="40" spans="1:50">
      <c r="A40" s="5" t="s">
        <v>89</v>
      </c>
      <c r="AX40" s="508" t="s">
        <v>487</v>
      </c>
    </row>
    <row r="41" spans="1:50">
      <c r="A41" s="5" t="s">
        <v>90</v>
      </c>
      <c r="AX41" s="508" t="s">
        <v>488</v>
      </c>
    </row>
    <row r="42" spans="1:50">
      <c r="A42" s="5" t="s">
        <v>122</v>
      </c>
      <c r="AX42" s="508" t="s">
        <v>489</v>
      </c>
    </row>
    <row r="43" spans="1:50">
      <c r="A43" s="5" t="s">
        <v>123</v>
      </c>
      <c r="AX43" s="508" t="s">
        <v>490</v>
      </c>
    </row>
    <row r="44" spans="1:50">
      <c r="A44" s="5" t="s">
        <v>124</v>
      </c>
      <c r="AX44" s="508" t="s">
        <v>491</v>
      </c>
    </row>
    <row r="45" spans="1:50">
      <c r="A45" s="5" t="s">
        <v>125</v>
      </c>
      <c r="AX45" s="508" t="s">
        <v>492</v>
      </c>
    </row>
    <row r="46" spans="1:50">
      <c r="A46" s="5" t="s">
        <v>126</v>
      </c>
      <c r="AX46" s="508" t="s">
        <v>493</v>
      </c>
    </row>
    <row r="47" spans="1:50">
      <c r="A47" s="5" t="s">
        <v>147</v>
      </c>
      <c r="AX47" s="508" t="s">
        <v>494</v>
      </c>
    </row>
    <row r="48" spans="1:50">
      <c r="A48" s="5" t="s">
        <v>148</v>
      </c>
      <c r="AX48" s="508" t="s">
        <v>495</v>
      </c>
    </row>
    <row r="49" spans="1:50">
      <c r="A49" s="5" t="s">
        <v>149</v>
      </c>
      <c r="AX49" s="508" t="s">
        <v>496</v>
      </c>
    </row>
    <row r="50" spans="1:50">
      <c r="A50" s="5" t="s">
        <v>127</v>
      </c>
      <c r="AX50" s="508" t="s">
        <v>497</v>
      </c>
    </row>
    <row r="51" spans="1:50">
      <c r="A51" s="5" t="s">
        <v>128</v>
      </c>
      <c r="AX51" s="508" t="s">
        <v>498</v>
      </c>
    </row>
    <row r="52" spans="1:50">
      <c r="A52" s="5" t="s">
        <v>129</v>
      </c>
      <c r="AX52" s="508" t="s">
        <v>499</v>
      </c>
    </row>
    <row r="53" spans="1:50">
      <c r="A53" s="5" t="s">
        <v>130</v>
      </c>
      <c r="AX53" s="508" t="s">
        <v>500</v>
      </c>
    </row>
    <row r="54" spans="1:50">
      <c r="A54" s="5" t="s">
        <v>131</v>
      </c>
      <c r="AX54" s="508" t="s">
        <v>501</v>
      </c>
    </row>
    <row r="55" spans="1:50">
      <c r="A55" s="5" t="s">
        <v>132</v>
      </c>
      <c r="AX55" s="508" t="s">
        <v>502</v>
      </c>
    </row>
    <row r="56" spans="1:50">
      <c r="A56" s="5" t="s">
        <v>133</v>
      </c>
      <c r="AX56" s="508" t="s">
        <v>503</v>
      </c>
    </row>
    <row r="57" spans="1:50">
      <c r="A57" s="5" t="s">
        <v>382</v>
      </c>
      <c r="AX57" s="508" t="s">
        <v>504</v>
      </c>
    </row>
    <row r="58" spans="1:50">
      <c r="A58" s="5" t="s">
        <v>134</v>
      </c>
      <c r="AX58" s="508" t="s">
        <v>505</v>
      </c>
    </row>
    <row r="59" spans="1:50">
      <c r="A59" s="5" t="s">
        <v>135</v>
      </c>
      <c r="AX59" s="508" t="s">
        <v>506</v>
      </c>
    </row>
    <row r="60" spans="1:50">
      <c r="A60" s="5" t="s">
        <v>136</v>
      </c>
      <c r="AX60" s="508" t="s">
        <v>507</v>
      </c>
    </row>
    <row r="61" spans="1:50">
      <c r="A61" s="5" t="s">
        <v>137</v>
      </c>
      <c r="AX61" s="508" t="s">
        <v>508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86"/>
  <sheetViews>
    <sheetView showGridLines="0" workbookViewId="0"/>
  </sheetViews>
  <sheetFormatPr defaultRowHeight="11.25"/>
  <sheetData>
    <row r="1" spans="1:1">
      <c r="A1" s="877">
        <f>IF('Форма 1.10'!$F$10="",1,0)</f>
        <v>0</v>
      </c>
    </row>
    <row r="2" spans="1:1">
      <c r="A2" s="877">
        <f>IF('Форма 1.10'!$G$10="",1,0)</f>
        <v>0</v>
      </c>
    </row>
    <row r="3" spans="1:1">
      <c r="A3" s="877">
        <f>IF('Форма 1.10'!$F$11="",1,0)</f>
        <v>0</v>
      </c>
    </row>
    <row r="4" spans="1:1">
      <c r="A4" s="877">
        <f>IF('Форма 1.10'!$G$11="",1,0)</f>
        <v>0</v>
      </c>
    </row>
    <row r="5" spans="1:1">
      <c r="A5" s="877">
        <f>IF('Форма 1.10'!$F$12="",1,0)</f>
        <v>0</v>
      </c>
    </row>
    <row r="6" spans="1:1">
      <c r="A6" s="877">
        <f>IF('Форма 1.10'!$G$12="",1,0)</f>
        <v>0</v>
      </c>
    </row>
    <row r="7" spans="1:1">
      <c r="A7" s="877">
        <f>IF('Форма 1.10'!$F$13="",1,0)</f>
        <v>0</v>
      </c>
    </row>
    <row r="8" spans="1:1">
      <c r="A8" s="877">
        <f>IF('Форма 1.10'!$G$13="",1,0)</f>
        <v>0</v>
      </c>
    </row>
    <row r="9" spans="1:1">
      <c r="A9" s="877">
        <f>IF('Форма 1.11.1'!$J$15="",1,0)</f>
        <v>0</v>
      </c>
    </row>
    <row r="10" spans="1:1">
      <c r="A10" s="877">
        <f>IF('Форма 1.11.1'!$H$17="",1,0)</f>
        <v>0</v>
      </c>
    </row>
    <row r="11" spans="1:1">
      <c r="A11" s="877">
        <f>IF('Форма 1.11.1'!$I$17="",1,0)</f>
        <v>0</v>
      </c>
    </row>
    <row r="12" spans="1:1">
      <c r="A12" s="877">
        <f>IF('Форма 1.11.1'!$J$17="",1,0)</f>
        <v>0</v>
      </c>
    </row>
    <row r="13" spans="1:1">
      <c r="A13" s="877">
        <f>IF('Форма 1.11.1'!$H$24="",1,0)</f>
        <v>0</v>
      </c>
    </row>
    <row r="14" spans="1:1">
      <c r="A14" s="877">
        <f>IF('Форма 1.11.1'!$I$24="",1,0)</f>
        <v>0</v>
      </c>
    </row>
    <row r="15" spans="1:1">
      <c r="A15" s="877">
        <f>IF('Форма 1.11.1'!$J$24="",1,0)</f>
        <v>0</v>
      </c>
    </row>
    <row r="16" spans="1:1">
      <c r="A16" s="877">
        <f>IF('Форма 1.11.1'!$H$29="",1,0)</f>
        <v>0</v>
      </c>
    </row>
    <row r="17" spans="1:1">
      <c r="A17" s="877">
        <f>IF('Форма 1.11.1'!$I$29="",1,0)</f>
        <v>0</v>
      </c>
    </row>
    <row r="18" spans="1:1">
      <c r="A18" s="877">
        <f>IF('Форма 1.11.1'!$J$29="",1,0)</f>
        <v>0</v>
      </c>
    </row>
    <row r="19" spans="1:1">
      <c r="A19" s="877">
        <f>IF('Форма 1.11.1'!$H$34="",1,0)</f>
        <v>0</v>
      </c>
    </row>
    <row r="20" spans="1:1">
      <c r="A20" s="877">
        <f>IF('Форма 1.11.1'!$I$34="",1,0)</f>
        <v>0</v>
      </c>
    </row>
    <row r="21" spans="1:1">
      <c r="A21" s="877">
        <f>IF('Форма 1.11.1'!$J$34="",1,0)</f>
        <v>0</v>
      </c>
    </row>
    <row r="22" spans="1:1">
      <c r="A22" s="877">
        <f>IF('Форма 1.11.1'!$H$39="",1,0)</f>
        <v>0</v>
      </c>
    </row>
    <row r="23" spans="1:1">
      <c r="A23" s="877">
        <f>IF('Форма 1.11.1'!$I$39="",1,0)</f>
        <v>0</v>
      </c>
    </row>
    <row r="24" spans="1:1">
      <c r="A24" s="877">
        <f>IF('Форма 1.11.1'!$J$39="",1,0)</f>
        <v>0</v>
      </c>
    </row>
    <row r="25" spans="1:1">
      <c r="A25" s="877">
        <f>IF('Форма 1.11.2 | Т-транс'!$O$22="",1,0)</f>
        <v>1</v>
      </c>
    </row>
    <row r="26" spans="1:1">
      <c r="A26" s="877">
        <f>IF('Форма 1.11.2 | Т-транс'!$R$23="",1,0)</f>
        <v>1</v>
      </c>
    </row>
    <row r="27" spans="1:1">
      <c r="A27" s="877">
        <f>IF('Форма 1.11.2 | Т-транс'!$T$23="",1,0)</f>
        <v>1</v>
      </c>
    </row>
    <row r="28" spans="1:1">
      <c r="A28" s="877">
        <f>IF('Форма 1.11.2 | Т-транс'!$S$23="",1,0)</f>
        <v>0</v>
      </c>
    </row>
    <row r="29" spans="1:1">
      <c r="A29" s="877">
        <f>IF('Форма 1.11.2 | Т-транс'!$U$23="",1,0)</f>
        <v>0</v>
      </c>
    </row>
    <row r="30" spans="1:1">
      <c r="A30" s="877">
        <f>IF('Форма 1.11.2 | Т-гор.вода'!$O$22="",1,0)</f>
        <v>0</v>
      </c>
    </row>
    <row r="31" spans="1:1">
      <c r="A31" s="877">
        <f>IF('Форма 1.11.2 | Т-гор.вода'!$Y$23="",1,0)</f>
        <v>0</v>
      </c>
    </row>
    <row r="32" spans="1:1">
      <c r="A32" s="877">
        <f>IF('Форма 1.11.2 | Т-гор.вода'!$AA$23="",1,0)</f>
        <v>0</v>
      </c>
    </row>
    <row r="33" spans="1:1">
      <c r="A33" s="877">
        <f>IF('Форма 1.11.2 | Т-гор.вода'!$Z$23="",1,0)</f>
        <v>0</v>
      </c>
    </row>
    <row r="34" spans="1:1">
      <c r="A34" s="877">
        <f>IF('Форма 1.11.2 | Т-гор.вода'!$AB$23="",1,0)</f>
        <v>0</v>
      </c>
    </row>
    <row r="35" spans="1:1">
      <c r="A35" s="877">
        <f>IF('Форма 1.11.3 | Т-подкл(инд)'!$M$22="",1,0)</f>
        <v>1</v>
      </c>
    </row>
    <row r="36" spans="1:1">
      <c r="A36" s="877">
        <f>IF('Форма 1.11.3 | Т-подкл(инд)'!$Q$22="",1,0)</f>
        <v>1</v>
      </c>
    </row>
    <row r="37" spans="1:1">
      <c r="A37" s="877">
        <f>IF('Форма 1.11.3 | Т-подкл(инд)'!$AD$22="",1,0)</f>
        <v>1</v>
      </c>
    </row>
    <row r="38" spans="1:1">
      <c r="A38" s="877">
        <f>IF('Форма 1.11.3 | Т-подкл(инд)'!$AE$22="",1,0)</f>
        <v>1</v>
      </c>
    </row>
    <row r="39" spans="1:1">
      <c r="A39" s="877">
        <f>IF('Форма 1.11.3 | Т-подкл(инд)'!$AF$22="",1,0)</f>
        <v>1</v>
      </c>
    </row>
    <row r="40" spans="1:1">
      <c r="A40" s="877">
        <f>IF('Форма 1.11.3 | Т-подкл(инд)'!$AG$22="",1,0)</f>
        <v>1</v>
      </c>
    </row>
    <row r="41" spans="1:1">
      <c r="A41" s="877">
        <f>IF('Форма 1.11.3 | Т-подкл(инд)'!$AH$22="",1,0)</f>
        <v>1</v>
      </c>
    </row>
    <row r="42" spans="1:1">
      <c r="A42" s="877">
        <f>IF('Форма 1.11.3 | Т-подкл(инд)'!$AJ$22="",1,0)</f>
        <v>1</v>
      </c>
    </row>
    <row r="43" spans="1:1">
      <c r="A43" s="877">
        <f>IF('Форма 1.11.3 | Т-подкл(инд)'!$N$22="",1,0)</f>
        <v>0</v>
      </c>
    </row>
    <row r="44" spans="1:1">
      <c r="A44" s="877">
        <f>IF('Форма 1.11.3 | Т-подкл(инд)'!$R$22="",1,0)</f>
        <v>0</v>
      </c>
    </row>
    <row r="45" spans="1:1">
      <c r="A45" s="877">
        <f>IF('Форма 1.11.3 | Т-подкл(инд)'!$V$22="",1,0)</f>
        <v>0</v>
      </c>
    </row>
    <row r="46" spans="1:1">
      <c r="A46" s="877">
        <f>IF('Форма 1.11.3 | Т-подкл(инд)'!$Z$22="",1,0)</f>
        <v>0</v>
      </c>
    </row>
    <row r="47" spans="1:1">
      <c r="A47" s="877">
        <f>IF('Форма 1.11.3 | Т-подкл(инд)'!$AI$22="",1,0)</f>
        <v>0</v>
      </c>
    </row>
    <row r="48" spans="1:1">
      <c r="A48" s="877">
        <f>IF('Форма 1.11.3 | Т-подкл(инд)'!$AK$22="",1,0)</f>
        <v>0</v>
      </c>
    </row>
    <row r="49" spans="1:1">
      <c r="A49" s="877">
        <f>IF('Форма 1.11.3 | Т-подкл'!$P$22="",1,0)</f>
        <v>1</v>
      </c>
    </row>
    <row r="50" spans="1:1">
      <c r="A50" s="877">
        <f>IF('Форма 1.11.3 | Т-подкл'!$AC$22="",1,0)</f>
        <v>1</v>
      </c>
    </row>
    <row r="51" spans="1:1">
      <c r="A51" s="877">
        <f>IF('Форма 1.11.3 | Т-подкл'!$AD$22="",1,0)</f>
        <v>1</v>
      </c>
    </row>
    <row r="52" spans="1:1">
      <c r="A52" s="877">
        <f>IF('Форма 1.11.3 | Т-подкл'!$AE$22="",1,0)</f>
        <v>1</v>
      </c>
    </row>
    <row r="53" spans="1:1">
      <c r="A53" s="877">
        <f>IF('Форма 1.11.3 | Т-подкл'!$AF$22="",1,0)</f>
        <v>1</v>
      </c>
    </row>
    <row r="54" spans="1:1">
      <c r="A54" s="877">
        <f>IF('Форма 1.11.3 | Т-подкл'!$AG$22="",1,0)</f>
        <v>1</v>
      </c>
    </row>
    <row r="55" spans="1:1">
      <c r="A55" s="877">
        <f>IF('Форма 1.11.3 | Т-подкл'!$AI$22="",1,0)</f>
        <v>1</v>
      </c>
    </row>
    <row r="56" spans="1:1">
      <c r="A56" s="877">
        <f>IF('Форма 1.11.3 | Т-подкл'!$Q$22="",1,0)</f>
        <v>0</v>
      </c>
    </row>
    <row r="57" spans="1:1">
      <c r="A57" s="877">
        <f>IF('Форма 1.11.3 | Т-подкл'!$U$22="",1,0)</f>
        <v>0</v>
      </c>
    </row>
    <row r="58" spans="1:1">
      <c r="A58" s="877">
        <f>IF('Форма 1.11.3 | Т-подкл'!$Y$22="",1,0)</f>
        <v>0</v>
      </c>
    </row>
    <row r="59" spans="1:1">
      <c r="A59" s="877">
        <f>IF('Форма 1.11.3 | Т-подкл'!$AH$22="",1,0)</f>
        <v>0</v>
      </c>
    </row>
    <row r="60" spans="1:1">
      <c r="A60" s="877">
        <f>IF('Форма 1.11.3 | Т-подкл'!$AJ$22="",1,0)</f>
        <v>0</v>
      </c>
    </row>
    <row r="61" spans="1:1">
      <c r="A61" s="877">
        <f>IF('Форма 1.0.2'!$E$12="",1,0)</f>
        <v>1</v>
      </c>
    </row>
    <row r="62" spans="1:1">
      <c r="A62" s="877">
        <f>IF('Форма 1.0.2'!$F$12="",1,0)</f>
        <v>1</v>
      </c>
    </row>
    <row r="63" spans="1:1">
      <c r="A63" s="877">
        <f>IF('Форма 1.0.2'!$G$12="",1,0)</f>
        <v>1</v>
      </c>
    </row>
    <row r="64" spans="1:1">
      <c r="A64" s="877">
        <f>IF('Форма 1.0.2'!$H$12="",1,0)</f>
        <v>1</v>
      </c>
    </row>
    <row r="65" spans="1:1">
      <c r="A65" s="877">
        <f>IF('Форма 1.0.2'!$I$12="",1,0)</f>
        <v>1</v>
      </c>
    </row>
    <row r="66" spans="1:1">
      <c r="A66" s="877">
        <f>IF('Форма 1.0.2'!$J$12="",1,0)</f>
        <v>1</v>
      </c>
    </row>
    <row r="67" spans="1:1">
      <c r="A67" s="877">
        <f>IF('Сведения об изменении'!$E$12="",1,0)</f>
        <v>1</v>
      </c>
    </row>
    <row r="68" spans="1:1">
      <c r="A68" s="880">
        <f>IF(Территории!$E$12="",1,0)</f>
        <v>0</v>
      </c>
    </row>
    <row r="69" spans="1:1">
      <c r="A69" s="880">
        <f>IF('Перечень тарифов'!$E$21="",1,0)</f>
        <v>0</v>
      </c>
    </row>
    <row r="70" spans="1:1">
      <c r="A70" s="880">
        <f>IF('Перечень тарифов'!$F$21="",1,0)</f>
        <v>0</v>
      </c>
    </row>
    <row r="71" spans="1:1">
      <c r="A71" s="880">
        <f>IF('Перечень тарифов'!$G$21="",1,0)</f>
        <v>0</v>
      </c>
    </row>
    <row r="72" spans="1:1">
      <c r="A72" s="880">
        <f>IF('Перечень тарифов'!$K$21="",1,0)</f>
        <v>0</v>
      </c>
    </row>
    <row r="73" spans="1:1">
      <c r="A73" s="880">
        <f>IF('Перечень тарифов'!$O$21="",1,0)</f>
        <v>0</v>
      </c>
    </row>
    <row r="74" spans="1:1">
      <c r="A74" s="880">
        <f>IF('Перечень тарифов'!$G$11="",1,0)</f>
        <v>0</v>
      </c>
    </row>
    <row r="75" spans="1:1">
      <c r="A75" s="895">
        <f>IF('Форма 1.11.1'!$H$18="",1,0)</f>
        <v>0</v>
      </c>
    </row>
    <row r="76" spans="1:1">
      <c r="A76" s="895">
        <f>IF('Форма 1.11.1'!$I$18="",1,0)</f>
        <v>0</v>
      </c>
    </row>
    <row r="77" spans="1:1">
      <c r="A77" s="895">
        <f>IF('Форма 1.11.1'!$J$18="",1,0)</f>
        <v>0</v>
      </c>
    </row>
    <row r="78" spans="1:1">
      <c r="A78" s="895">
        <f>IF('Форма 1.11.1'!$H$19="",1,0)</f>
        <v>0</v>
      </c>
    </row>
    <row r="79" spans="1:1">
      <c r="A79" s="895">
        <f>IF('Форма 1.11.1'!$I$19="",1,0)</f>
        <v>0</v>
      </c>
    </row>
    <row r="80" spans="1:1">
      <c r="A80" s="895">
        <f>IF('Форма 1.11.1'!$J$19="",1,0)</f>
        <v>0</v>
      </c>
    </row>
    <row r="81" spans="1:1">
      <c r="A81" s="895">
        <f>IF('Форма 1.11.1'!$K$22="",1,0)</f>
        <v>0</v>
      </c>
    </row>
    <row r="82" spans="1:1">
      <c r="A82" s="895">
        <f>IF('Форма 1.11.1'!$H$25="",1,0)</f>
        <v>0</v>
      </c>
    </row>
    <row r="83" spans="1:1">
      <c r="A83" s="895">
        <f>IF('Форма 1.11.1'!$I$25="",1,0)</f>
        <v>0</v>
      </c>
    </row>
    <row r="84" spans="1:1">
      <c r="A84" s="895">
        <f>IF('Форма 1.11.1'!$J$25="",1,0)</f>
        <v>0</v>
      </c>
    </row>
    <row r="85" spans="1:1">
      <c r="A85" s="895">
        <f>IF('Форма 1.11.1'!$H$26="",1,0)</f>
        <v>0</v>
      </c>
    </row>
    <row r="86" spans="1:1">
      <c r="A86" s="895">
        <f>IF('Форма 1.11.1'!$I$26="",1,0)</f>
        <v>0</v>
      </c>
    </row>
    <row r="87" spans="1:1">
      <c r="A87" s="895">
        <f>IF('Форма 1.11.1'!$J$26="",1,0)</f>
        <v>0</v>
      </c>
    </row>
    <row r="88" spans="1:1">
      <c r="A88" s="895">
        <f>IF('Форма 1.11.1'!$H$30="",1,0)</f>
        <v>0</v>
      </c>
    </row>
    <row r="89" spans="1:1">
      <c r="A89" s="895">
        <f>IF('Форма 1.11.1'!$I$30="",1,0)</f>
        <v>0</v>
      </c>
    </row>
    <row r="90" spans="1:1">
      <c r="A90" s="895">
        <f>IF('Форма 1.11.1'!$J$30="",1,0)</f>
        <v>0</v>
      </c>
    </row>
    <row r="91" spans="1:1">
      <c r="A91" s="895">
        <f>IF('Форма 1.11.1'!$H$31="",1,0)</f>
        <v>0</v>
      </c>
    </row>
    <row r="92" spans="1:1">
      <c r="A92" s="895">
        <f>IF('Форма 1.11.1'!$I$31="",1,0)</f>
        <v>0</v>
      </c>
    </row>
    <row r="93" spans="1:1">
      <c r="A93" s="895">
        <f>IF('Форма 1.11.1'!$J$31="",1,0)</f>
        <v>0</v>
      </c>
    </row>
    <row r="94" spans="1:1">
      <c r="A94" s="895">
        <f>IF('Форма 1.11.1'!$H$35="",1,0)</f>
        <v>0</v>
      </c>
    </row>
    <row r="95" spans="1:1">
      <c r="A95" s="895">
        <f>IF('Форма 1.11.1'!$I$35="",1,0)</f>
        <v>0</v>
      </c>
    </row>
    <row r="96" spans="1:1">
      <c r="A96" s="895">
        <f>IF('Форма 1.11.1'!$J$35="",1,0)</f>
        <v>0</v>
      </c>
    </row>
    <row r="97" spans="1:1">
      <c r="A97" s="895">
        <f>IF('Форма 1.11.1'!$H$36="",1,0)</f>
        <v>0</v>
      </c>
    </row>
    <row r="98" spans="1:1">
      <c r="A98" s="895">
        <f>IF('Форма 1.11.1'!$I$36="",1,0)</f>
        <v>0</v>
      </c>
    </row>
    <row r="99" spans="1:1">
      <c r="A99" s="895">
        <f>IF('Форма 1.11.1'!$J$36="",1,0)</f>
        <v>0</v>
      </c>
    </row>
    <row r="100" spans="1:1">
      <c r="A100" s="895">
        <f>IF('Форма 1.11.1'!$H$40="",1,0)</f>
        <v>0</v>
      </c>
    </row>
    <row r="101" spans="1:1">
      <c r="A101" s="895">
        <f>IF('Форма 1.11.1'!$I$40="",1,0)</f>
        <v>0</v>
      </c>
    </row>
    <row r="102" spans="1:1">
      <c r="A102" s="895">
        <f>IF('Форма 1.11.1'!$J$40="",1,0)</f>
        <v>0</v>
      </c>
    </row>
    <row r="103" spans="1:1">
      <c r="A103" s="895">
        <f>IF('Форма 1.11.1'!$H$41="",1,0)</f>
        <v>0</v>
      </c>
    </row>
    <row r="104" spans="1:1">
      <c r="A104" s="895">
        <f>IF('Форма 1.11.1'!$I$41="",1,0)</f>
        <v>0</v>
      </c>
    </row>
    <row r="105" spans="1:1">
      <c r="A105" s="895">
        <f>IF('Форма 1.11.1'!$J$41="",1,0)</f>
        <v>0</v>
      </c>
    </row>
    <row r="106" spans="1:1">
      <c r="A106" s="895">
        <f>IF('Форма 1.11.2 | Т-гор.вода'!$Q$23="",1,0)</f>
        <v>0</v>
      </c>
    </row>
    <row r="107" spans="1:1">
      <c r="A107" s="895">
        <f>IF('Форма 1.11.2 | Т-гор.вода'!$R$23="",1,0)</f>
        <v>0</v>
      </c>
    </row>
    <row r="108" spans="1:1">
      <c r="A108" s="895">
        <f>IF('Форма 1.11.2 | Т-гор.вода'!$P$23="",1,0)</f>
        <v>0</v>
      </c>
    </row>
    <row r="109" spans="1:1">
      <c r="A109" s="895">
        <f>IF('Форма 1.11.2 | Т-гор.вода'!$AD$23="",1,0)</f>
        <v>0</v>
      </c>
    </row>
    <row r="110" spans="1:1">
      <c r="A110" s="895">
        <f>IF('Форма 1.11.2 | Т-гор.вода'!$AE$23="",1,0)</f>
        <v>0</v>
      </c>
    </row>
    <row r="111" spans="1:1">
      <c r="A111" s="895">
        <f>IF('Форма 1.11.2 | Т-гор.вода'!$AF$23="",1,0)</f>
        <v>0</v>
      </c>
    </row>
    <row r="112" spans="1:1">
      <c r="A112" s="895">
        <f>IF('Форма 1.11.2 | Т-гор.вода'!$AM$23="",1,0)</f>
        <v>0</v>
      </c>
    </row>
    <row r="113" spans="1:1">
      <c r="A113" s="895">
        <f>IF('Форма 1.11.2 | Т-гор.вода'!$AO$23="",1,0)</f>
        <v>0</v>
      </c>
    </row>
    <row r="114" spans="1:1">
      <c r="A114" s="895">
        <f>IF('Форма 1.11.2 | Т-гор.вода'!$AN$23="",1,0)</f>
        <v>0</v>
      </c>
    </row>
    <row r="115" spans="1:1">
      <c r="A115" s="895">
        <f>IF('Форма 1.11.2 | Т-гор.вода'!$AP$23="",1,0)</f>
        <v>0</v>
      </c>
    </row>
    <row r="116" spans="1:1">
      <c r="A116" s="895">
        <f>IF('Форма 1.11.2 | Т-гор.вода'!$AR$23="",1,0)</f>
        <v>0</v>
      </c>
    </row>
    <row r="117" spans="1:1">
      <c r="A117" s="895">
        <f>IF('Форма 1.11.2 | Т-гор.вода'!$AS$23="",1,0)</f>
        <v>0</v>
      </c>
    </row>
    <row r="118" spans="1:1">
      <c r="A118" s="895">
        <f>IF('Форма 1.11.2 | Т-гор.вода'!$AT$23="",1,0)</f>
        <v>0</v>
      </c>
    </row>
    <row r="119" spans="1:1">
      <c r="A119" s="895">
        <f>IF('Форма 1.11.2 | Т-гор.вода'!$BA$23="",1,0)</f>
        <v>0</v>
      </c>
    </row>
    <row r="120" spans="1:1">
      <c r="A120" s="895">
        <f>IF('Форма 1.11.2 | Т-гор.вода'!$BC$23="",1,0)</f>
        <v>0</v>
      </c>
    </row>
    <row r="121" spans="1:1">
      <c r="A121" s="895">
        <f>IF('Форма 1.11.2 | Т-гор.вода'!$BB$23="",1,0)</f>
        <v>0</v>
      </c>
    </row>
    <row r="122" spans="1:1">
      <c r="A122" s="895">
        <f>IF('Форма 1.11.2 | Т-гор.вода'!$BD$23="",1,0)</f>
        <v>0</v>
      </c>
    </row>
    <row r="123" spans="1:1">
      <c r="A123" s="895">
        <f>IF('Форма 1.11.2 | Т-гор.вода'!$BF$23="",1,0)</f>
        <v>0</v>
      </c>
    </row>
    <row r="124" spans="1:1">
      <c r="A124" s="895">
        <f>IF('Форма 1.11.2 | Т-гор.вода'!$BG$23="",1,0)</f>
        <v>0</v>
      </c>
    </row>
    <row r="125" spans="1:1">
      <c r="A125" s="895">
        <f>IF('Форма 1.11.2 | Т-гор.вода'!$BH$23="",1,0)</f>
        <v>0</v>
      </c>
    </row>
    <row r="126" spans="1:1">
      <c r="A126" s="895">
        <f>IF('Форма 1.11.2 | Т-гор.вода'!$BO$23="",1,0)</f>
        <v>0</v>
      </c>
    </row>
    <row r="127" spans="1:1">
      <c r="A127" s="895">
        <f>IF('Форма 1.11.2 | Т-гор.вода'!$BQ$23="",1,0)</f>
        <v>0</v>
      </c>
    </row>
    <row r="128" spans="1:1">
      <c r="A128" s="895">
        <f>IF('Форма 1.11.2 | Т-гор.вода'!$BP$23="",1,0)</f>
        <v>0</v>
      </c>
    </row>
    <row r="129" spans="1:1">
      <c r="A129" s="895">
        <f>IF('Форма 1.11.2 | Т-гор.вода'!$BR$23="",1,0)</f>
        <v>0</v>
      </c>
    </row>
    <row r="130" spans="1:1">
      <c r="A130" s="895">
        <f>IF('Форма 1.11.2 | Т-гор.вода'!$BT$23="",1,0)</f>
        <v>0</v>
      </c>
    </row>
    <row r="131" spans="1:1">
      <c r="A131" s="895">
        <f>IF('Форма 1.11.2 | Т-гор.вода'!$BU$23="",1,0)</f>
        <v>0</v>
      </c>
    </row>
    <row r="132" spans="1:1">
      <c r="A132" s="895">
        <f>IF('Форма 1.11.2 | Т-гор.вода'!$BV$23="",1,0)</f>
        <v>0</v>
      </c>
    </row>
    <row r="133" spans="1:1">
      <c r="A133" s="895">
        <f>IF('Форма 1.11.2 | Т-гор.вода'!$CC$23="",1,0)</f>
        <v>0</v>
      </c>
    </row>
    <row r="134" spans="1:1">
      <c r="A134" s="895">
        <f>IF('Форма 1.11.2 | Т-гор.вода'!$CE$23="",1,0)</f>
        <v>0</v>
      </c>
    </row>
    <row r="135" spans="1:1">
      <c r="A135" s="895">
        <f>IF('Форма 1.11.2 | Т-гор.вода'!$CD$23="",1,0)</f>
        <v>0</v>
      </c>
    </row>
    <row r="136" spans="1:1">
      <c r="A136" s="895">
        <f>IF('Форма 1.11.2 | Т-гор.вода'!$CF$23="",1,0)</f>
        <v>0</v>
      </c>
    </row>
    <row r="137" spans="1:1">
      <c r="A137" s="895">
        <f>IF('Форма 1.11.2 | Т-гор.вода'!$CH$23="",1,0)</f>
        <v>0</v>
      </c>
    </row>
    <row r="138" spans="1:1">
      <c r="A138" s="895">
        <f>IF('Форма 1.11.2 | Т-гор.вода'!$CI$23="",1,0)</f>
        <v>0</v>
      </c>
    </row>
    <row r="139" spans="1:1">
      <c r="A139" s="895">
        <f>IF('Форма 1.11.2 | Т-гор.вода'!$CJ$23="",1,0)</f>
        <v>0</v>
      </c>
    </row>
    <row r="140" spans="1:1">
      <c r="A140" s="895">
        <f>IF('Форма 1.11.2 | Т-гор.вода'!$CQ$23="",1,0)</f>
        <v>0</v>
      </c>
    </row>
    <row r="141" spans="1:1">
      <c r="A141" s="895">
        <f>IF('Форма 1.11.2 | Т-гор.вода'!$CS$23="",1,0)</f>
        <v>0</v>
      </c>
    </row>
    <row r="142" spans="1:1">
      <c r="A142" s="895">
        <f>IF('Форма 1.11.2 | Т-гор.вода'!$CR$23="",1,0)</f>
        <v>0</v>
      </c>
    </row>
    <row r="143" spans="1:1">
      <c r="A143" s="895">
        <f>IF('Форма 1.11.2 | Т-гор.вода'!$CT$23="",1,0)</f>
        <v>0</v>
      </c>
    </row>
    <row r="144" spans="1:1">
      <c r="A144" s="895">
        <f>IF('Форма 1.11.2 | Т-гор.вода'!$O$27="",1,0)</f>
        <v>0</v>
      </c>
    </row>
    <row r="145" spans="1:1">
      <c r="A145" s="895">
        <f>IF('Форма 1.11.2 | Т-гор.вода'!$Y$28="",1,0)</f>
        <v>0</v>
      </c>
    </row>
    <row r="146" spans="1:1">
      <c r="A146" s="895">
        <f>IF('Форма 1.11.2 | Т-гор.вода'!$AA$28="",1,0)</f>
        <v>0</v>
      </c>
    </row>
    <row r="147" spans="1:1">
      <c r="A147" s="895">
        <f>IF('Форма 1.11.2 | Т-гор.вода'!$AD$28="",1,0)</f>
        <v>0</v>
      </c>
    </row>
    <row r="148" spans="1:1">
      <c r="A148" s="895">
        <f>IF('Форма 1.11.2 | Т-гор.вода'!$AE$28="",1,0)</f>
        <v>0</v>
      </c>
    </row>
    <row r="149" spans="1:1">
      <c r="A149" s="895">
        <f>IF('Форма 1.11.2 | Т-гор.вода'!$AF$28="",1,0)</f>
        <v>0</v>
      </c>
    </row>
    <row r="150" spans="1:1">
      <c r="A150" s="895">
        <f>IF('Форма 1.11.2 | Т-гор.вода'!$AM$28="",1,0)</f>
        <v>0</v>
      </c>
    </row>
    <row r="151" spans="1:1">
      <c r="A151" s="895">
        <f>IF('Форма 1.11.2 | Т-гор.вода'!$AO$28="",1,0)</f>
        <v>0</v>
      </c>
    </row>
    <row r="152" spans="1:1">
      <c r="A152" s="895">
        <f>IF('Форма 1.11.2 | Т-гор.вода'!$AR$28="",1,0)</f>
        <v>0</v>
      </c>
    </row>
    <row r="153" spans="1:1">
      <c r="A153" s="895">
        <f>IF('Форма 1.11.2 | Т-гор.вода'!$AS$28="",1,0)</f>
        <v>0</v>
      </c>
    </row>
    <row r="154" spans="1:1">
      <c r="A154" s="895">
        <f>IF('Форма 1.11.2 | Т-гор.вода'!$AT$28="",1,0)</f>
        <v>0</v>
      </c>
    </row>
    <row r="155" spans="1:1">
      <c r="A155" s="895">
        <f>IF('Форма 1.11.2 | Т-гор.вода'!$BA$28="",1,0)</f>
        <v>0</v>
      </c>
    </row>
    <row r="156" spans="1:1">
      <c r="A156" s="895">
        <f>IF('Форма 1.11.2 | Т-гор.вода'!$BC$28="",1,0)</f>
        <v>0</v>
      </c>
    </row>
    <row r="157" spans="1:1">
      <c r="A157" s="895">
        <f>IF('Форма 1.11.2 | Т-гор.вода'!$BF$28="",1,0)</f>
        <v>0</v>
      </c>
    </row>
    <row r="158" spans="1:1">
      <c r="A158" s="895">
        <f>IF('Форма 1.11.2 | Т-гор.вода'!$BG$28="",1,0)</f>
        <v>0</v>
      </c>
    </row>
    <row r="159" spans="1:1">
      <c r="A159" s="895">
        <f>IF('Форма 1.11.2 | Т-гор.вода'!$BH$28="",1,0)</f>
        <v>0</v>
      </c>
    </row>
    <row r="160" spans="1:1">
      <c r="A160" s="895">
        <f>IF('Форма 1.11.2 | Т-гор.вода'!$BO$28="",1,0)</f>
        <v>0</v>
      </c>
    </row>
    <row r="161" spans="1:1">
      <c r="A161" s="895">
        <f>IF('Форма 1.11.2 | Т-гор.вода'!$BQ$28="",1,0)</f>
        <v>0</v>
      </c>
    </row>
    <row r="162" spans="1:1">
      <c r="A162" s="895">
        <f>IF('Форма 1.11.2 | Т-гор.вода'!$BT$28="",1,0)</f>
        <v>0</v>
      </c>
    </row>
    <row r="163" spans="1:1">
      <c r="A163" s="895">
        <f>IF('Форма 1.11.2 | Т-гор.вода'!$BU$28="",1,0)</f>
        <v>0</v>
      </c>
    </row>
    <row r="164" spans="1:1">
      <c r="A164" s="895">
        <f>IF('Форма 1.11.2 | Т-гор.вода'!$BV$28="",1,0)</f>
        <v>0</v>
      </c>
    </row>
    <row r="165" spans="1:1">
      <c r="A165" s="895">
        <f>IF('Форма 1.11.2 | Т-гор.вода'!$CC$28="",1,0)</f>
        <v>0</v>
      </c>
    </row>
    <row r="166" spans="1:1">
      <c r="A166" s="895">
        <f>IF('Форма 1.11.2 | Т-гор.вода'!$CE$28="",1,0)</f>
        <v>0</v>
      </c>
    </row>
    <row r="167" spans="1:1">
      <c r="A167" s="895">
        <f>IF('Форма 1.11.2 | Т-гор.вода'!$CH$28="",1,0)</f>
        <v>0</v>
      </c>
    </row>
    <row r="168" spans="1:1">
      <c r="A168" s="895">
        <f>IF('Форма 1.11.2 | Т-гор.вода'!$CI$28="",1,0)</f>
        <v>0</v>
      </c>
    </row>
    <row r="169" spans="1:1">
      <c r="A169" s="895">
        <f>IF('Форма 1.11.2 | Т-гор.вода'!$CJ$28="",1,0)</f>
        <v>0</v>
      </c>
    </row>
    <row r="170" spans="1:1">
      <c r="A170" s="895">
        <f>IF('Форма 1.11.2 | Т-гор.вода'!$CQ$28="",1,0)</f>
        <v>0</v>
      </c>
    </row>
    <row r="171" spans="1:1">
      <c r="A171" s="895">
        <f>IF('Форма 1.11.2 | Т-гор.вода'!$CS$28="",1,0)</f>
        <v>0</v>
      </c>
    </row>
    <row r="172" spans="1:1">
      <c r="A172" s="895">
        <f>IF('Форма 1.11.2 | Т-гор.вода'!$Z$28="",1,0)</f>
        <v>0</v>
      </c>
    </row>
    <row r="173" spans="1:1">
      <c r="A173" s="895">
        <f>IF('Форма 1.11.2 | Т-гор.вода'!$AB$28="",1,0)</f>
        <v>0</v>
      </c>
    </row>
    <row r="174" spans="1:1">
      <c r="A174" s="895">
        <f>IF('Форма 1.11.2 | Т-гор.вода'!$AN$28="",1,0)</f>
        <v>0</v>
      </c>
    </row>
    <row r="175" spans="1:1">
      <c r="A175" s="895">
        <f>IF('Форма 1.11.2 | Т-гор.вода'!$AP$28="",1,0)</f>
        <v>0</v>
      </c>
    </row>
    <row r="176" spans="1:1">
      <c r="A176" s="895">
        <f>IF('Форма 1.11.2 | Т-гор.вода'!$BB$28="",1,0)</f>
        <v>0</v>
      </c>
    </row>
    <row r="177" spans="1:1">
      <c r="A177" s="895">
        <f>IF('Форма 1.11.2 | Т-гор.вода'!$BD$28="",1,0)</f>
        <v>0</v>
      </c>
    </row>
    <row r="178" spans="1:1">
      <c r="A178" s="895">
        <f>IF('Форма 1.11.2 | Т-гор.вода'!$BP$28="",1,0)</f>
        <v>0</v>
      </c>
    </row>
    <row r="179" spans="1:1">
      <c r="A179" s="895">
        <f>IF('Форма 1.11.2 | Т-гор.вода'!$BR$28="",1,0)</f>
        <v>0</v>
      </c>
    </row>
    <row r="180" spans="1:1">
      <c r="A180" s="895">
        <f>IF('Форма 1.11.2 | Т-гор.вода'!$CD$28="",1,0)</f>
        <v>0</v>
      </c>
    </row>
    <row r="181" spans="1:1">
      <c r="A181" s="895">
        <f>IF('Форма 1.11.2 | Т-гор.вода'!$CF$28="",1,0)</f>
        <v>0</v>
      </c>
    </row>
    <row r="182" spans="1:1">
      <c r="A182" s="895">
        <f>IF('Форма 1.11.2 | Т-гор.вода'!$CR$28="",1,0)</f>
        <v>0</v>
      </c>
    </row>
    <row r="183" spans="1:1">
      <c r="A183" s="895">
        <f>IF('Форма 1.11.2 | Т-гор.вода'!$CT$28="",1,0)</f>
        <v>0</v>
      </c>
    </row>
    <row r="184" spans="1:1">
      <c r="A184" s="895">
        <f>IF('Форма 1.11.2 | Т-гор.вода'!$Q$28="",1,0)</f>
        <v>0</v>
      </c>
    </row>
    <row r="185" spans="1:1">
      <c r="A185" s="895">
        <f>IF('Форма 1.11.2 | Т-гор.вода'!$R$28="",1,0)</f>
        <v>0</v>
      </c>
    </row>
    <row r="186" spans="1:1">
      <c r="A186" s="895">
        <f>IF('Форма 1.11.2 | Т-гор.вода'!$P$28="",1,0)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11"/>
  </cols>
  <sheetData>
    <row r="1" spans="1:3">
      <c r="A1" s="911" t="s">
        <v>475</v>
      </c>
      <c r="B1" s="911" t="s">
        <v>476</v>
      </c>
      <c r="C1" s="911" t="s">
        <v>62</v>
      </c>
    </row>
    <row r="2" spans="1:3">
      <c r="A2" s="911">
        <v>4189678</v>
      </c>
      <c r="B2" s="911" t="s">
        <v>931</v>
      </c>
      <c r="C2" s="911" t="s">
        <v>932</v>
      </c>
    </row>
    <row r="3" spans="1:3">
      <c r="A3" s="911">
        <v>4190415</v>
      </c>
      <c r="B3" s="911" t="s">
        <v>933</v>
      </c>
      <c r="C3" s="911" t="s">
        <v>932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1200</v>
      </c>
    </row>
    <row r="4" spans="2:2">
      <c r="B4" s="450" t="s">
        <v>479</v>
      </c>
    </row>
    <row r="5" spans="2:2">
      <c r="B5" s="450" t="s">
        <v>480</v>
      </c>
    </row>
    <row r="6" spans="2:2">
      <c r="B6" s="450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14" t="str">
        <f>"Код отчёта: " &amp; GetCode()</f>
        <v>Код отчёта: FAS.JKH.OPEN.INFO.REQUEST.GVS</v>
      </c>
      <c r="C2" s="914"/>
      <c r="D2" s="914"/>
      <c r="E2" s="914"/>
      <c r="F2" s="914"/>
      <c r="G2" s="914"/>
      <c r="Q2" s="328"/>
      <c r="R2" s="328"/>
      <c r="S2" s="328"/>
      <c r="T2" s="328"/>
      <c r="U2" s="328"/>
      <c r="V2" s="328"/>
      <c r="W2" s="328"/>
    </row>
    <row r="3" spans="1:27" ht="18" customHeight="1">
      <c r="B3" s="915" t="str">
        <f>"Версия " &amp; GetVersion()</f>
        <v>Версия 1.0.2</v>
      </c>
      <c r="C3" s="915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19" t="s">
        <v>557</v>
      </c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16" t="s">
        <v>550</v>
      </c>
      <c r="F7" s="916"/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6"/>
      <c r="U7" s="916"/>
      <c r="V7" s="916"/>
      <c r="W7" s="916"/>
      <c r="X7" s="916"/>
      <c r="Y7" s="57"/>
    </row>
    <row r="8" spans="1:27" ht="15" customHeight="1">
      <c r="A8" s="41"/>
      <c r="B8" s="76"/>
      <c r="C8" s="75"/>
      <c r="D8" s="58"/>
      <c r="E8" s="916"/>
      <c r="F8" s="916"/>
      <c r="G8" s="916"/>
      <c r="H8" s="916"/>
      <c r="I8" s="916"/>
      <c r="J8" s="916"/>
      <c r="K8" s="916"/>
      <c r="L8" s="916"/>
      <c r="M8" s="916"/>
      <c r="N8" s="916"/>
      <c r="O8" s="916"/>
      <c r="P8" s="916"/>
      <c r="Q8" s="916"/>
      <c r="R8" s="916"/>
      <c r="S8" s="916"/>
      <c r="T8" s="916"/>
      <c r="U8" s="916"/>
      <c r="V8" s="916"/>
      <c r="W8" s="916"/>
      <c r="X8" s="916"/>
      <c r="Y8" s="57"/>
    </row>
    <row r="9" spans="1:27" ht="15" customHeight="1">
      <c r="A9" s="41"/>
      <c r="B9" s="76"/>
      <c r="C9" s="75"/>
      <c r="D9" s="58"/>
      <c r="E9" s="916"/>
      <c r="F9" s="916"/>
      <c r="G9" s="916"/>
      <c r="H9" s="916"/>
      <c r="I9" s="916"/>
      <c r="J9" s="916"/>
      <c r="K9" s="916"/>
      <c r="L9" s="916"/>
      <c r="M9" s="916"/>
      <c r="N9" s="916"/>
      <c r="O9" s="916"/>
      <c r="P9" s="916"/>
      <c r="Q9" s="916"/>
      <c r="R9" s="916"/>
      <c r="S9" s="916"/>
      <c r="T9" s="916"/>
      <c r="U9" s="916"/>
      <c r="V9" s="916"/>
      <c r="W9" s="916"/>
      <c r="X9" s="916"/>
      <c r="Y9" s="57"/>
    </row>
    <row r="10" spans="1:27" ht="10.5" customHeight="1">
      <c r="A10" s="41"/>
      <c r="B10" s="76"/>
      <c r="C10" s="75"/>
      <c r="D10" s="58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916"/>
      <c r="X10" s="916"/>
      <c r="Y10" s="57"/>
    </row>
    <row r="11" spans="1:27" ht="27" customHeight="1">
      <c r="A11" s="41"/>
      <c r="B11" s="76"/>
      <c r="C11" s="75"/>
      <c r="D11" s="58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916"/>
      <c r="P11" s="916"/>
      <c r="Q11" s="916"/>
      <c r="R11" s="916"/>
      <c r="S11" s="916"/>
      <c r="T11" s="916"/>
      <c r="U11" s="916"/>
      <c r="V11" s="916"/>
      <c r="W11" s="916"/>
      <c r="X11" s="916"/>
      <c r="Y11" s="57"/>
    </row>
    <row r="12" spans="1:27" ht="12" customHeight="1">
      <c r="A12" s="41"/>
      <c r="B12" s="76"/>
      <c r="C12" s="75"/>
      <c r="D12" s="58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6"/>
      <c r="T12" s="916"/>
      <c r="U12" s="916"/>
      <c r="V12" s="916"/>
      <c r="W12" s="916"/>
      <c r="X12" s="916"/>
      <c r="Y12" s="57"/>
    </row>
    <row r="13" spans="1:27" ht="38.25" customHeight="1">
      <c r="A13" s="41"/>
      <c r="B13" s="76"/>
      <c r="C13" s="75"/>
      <c r="D13" s="58"/>
      <c r="E13" s="916"/>
      <c r="F13" s="916"/>
      <c r="G13" s="916"/>
      <c r="H13" s="916"/>
      <c r="I13" s="916"/>
      <c r="J13" s="916"/>
      <c r="K13" s="916"/>
      <c r="L13" s="916"/>
      <c r="M13" s="916"/>
      <c r="N13" s="916"/>
      <c r="O13" s="916"/>
      <c r="P13" s="916"/>
      <c r="Q13" s="916"/>
      <c r="R13" s="916"/>
      <c r="S13" s="916"/>
      <c r="T13" s="916"/>
      <c r="U13" s="916"/>
      <c r="V13" s="916"/>
      <c r="W13" s="916"/>
      <c r="X13" s="916"/>
      <c r="Y13" s="71"/>
    </row>
    <row r="14" spans="1:27" ht="15" customHeight="1">
      <c r="A14" s="41"/>
      <c r="B14" s="76"/>
      <c r="C14" s="75"/>
      <c r="D14" s="58"/>
      <c r="E14" s="916"/>
      <c r="F14" s="916"/>
      <c r="G14" s="916"/>
      <c r="H14" s="916"/>
      <c r="I14" s="916"/>
      <c r="J14" s="916"/>
      <c r="K14" s="916"/>
      <c r="L14" s="916"/>
      <c r="M14" s="916"/>
      <c r="N14" s="916"/>
      <c r="O14" s="916"/>
      <c r="P14" s="916"/>
      <c r="Q14" s="916"/>
      <c r="R14" s="916"/>
      <c r="S14" s="916"/>
      <c r="T14" s="916"/>
      <c r="U14" s="916"/>
      <c r="V14" s="916"/>
      <c r="W14" s="916"/>
      <c r="X14" s="916"/>
      <c r="Y14" s="57"/>
    </row>
    <row r="15" spans="1:27" ht="15">
      <c r="A15" s="41"/>
      <c r="B15" s="76"/>
      <c r="C15" s="75"/>
      <c r="D15" s="58"/>
      <c r="E15" s="916"/>
      <c r="F15" s="916"/>
      <c r="G15" s="916"/>
      <c r="H15" s="916"/>
      <c r="I15" s="916"/>
      <c r="J15" s="916"/>
      <c r="K15" s="916"/>
      <c r="L15" s="916"/>
      <c r="M15" s="916"/>
      <c r="N15" s="916"/>
      <c r="O15" s="916"/>
      <c r="P15" s="916"/>
      <c r="Q15" s="916"/>
      <c r="R15" s="916"/>
      <c r="S15" s="916"/>
      <c r="T15" s="916"/>
      <c r="U15" s="916"/>
      <c r="V15" s="916"/>
      <c r="W15" s="916"/>
      <c r="X15" s="916"/>
      <c r="Y15" s="57"/>
    </row>
    <row r="16" spans="1:27" ht="15">
      <c r="A16" s="41"/>
      <c r="B16" s="76"/>
      <c r="C16" s="75"/>
      <c r="D16" s="58"/>
      <c r="E16" s="916"/>
      <c r="F16" s="916"/>
      <c r="G16" s="916"/>
      <c r="H16" s="916"/>
      <c r="I16" s="916"/>
      <c r="J16" s="916"/>
      <c r="K16" s="916"/>
      <c r="L16" s="916"/>
      <c r="M16" s="916"/>
      <c r="N16" s="916"/>
      <c r="O16" s="916"/>
      <c r="P16" s="916"/>
      <c r="Q16" s="916"/>
      <c r="R16" s="916"/>
      <c r="S16" s="916"/>
      <c r="T16" s="916"/>
      <c r="U16" s="916"/>
      <c r="V16" s="916"/>
      <c r="W16" s="916"/>
      <c r="X16" s="916"/>
      <c r="Y16" s="57"/>
    </row>
    <row r="17" spans="1:25" ht="15" customHeight="1">
      <c r="A17" s="41"/>
      <c r="B17" s="76"/>
      <c r="C17" s="75"/>
      <c r="D17" s="58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57"/>
    </row>
    <row r="18" spans="1:25" ht="15">
      <c r="A18" s="41"/>
      <c r="B18" s="76"/>
      <c r="C18" s="75"/>
      <c r="D18" s="58"/>
      <c r="E18" s="916"/>
      <c r="F18" s="916"/>
      <c r="G18" s="916"/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57"/>
    </row>
    <row r="19" spans="1:25" ht="59.25" customHeight="1">
      <c r="A19" s="41"/>
      <c r="B19" s="76"/>
      <c r="C19" s="75"/>
      <c r="D19" s="64"/>
      <c r="E19" s="916"/>
      <c r="F19" s="916"/>
      <c r="G19" s="916"/>
      <c r="H19" s="916"/>
      <c r="I19" s="916"/>
      <c r="J19" s="916"/>
      <c r="K19" s="916"/>
      <c r="L19" s="916"/>
      <c r="M19" s="916"/>
      <c r="N19" s="916"/>
      <c r="O19" s="916"/>
      <c r="P19" s="916"/>
      <c r="Q19" s="916"/>
      <c r="R19" s="916"/>
      <c r="S19" s="916"/>
      <c r="T19" s="916"/>
      <c r="U19" s="916"/>
      <c r="V19" s="916"/>
      <c r="W19" s="916"/>
      <c r="X19" s="916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22" t="s">
        <v>237</v>
      </c>
      <c r="G21" s="923"/>
      <c r="H21" s="923"/>
      <c r="I21" s="923"/>
      <c r="J21" s="923"/>
      <c r="K21" s="923"/>
      <c r="L21" s="923"/>
      <c r="M21" s="923"/>
      <c r="N21" s="58"/>
      <c r="O21" s="69" t="s">
        <v>221</v>
      </c>
      <c r="P21" s="924" t="s">
        <v>222</v>
      </c>
      <c r="Q21" s="925"/>
      <c r="R21" s="925"/>
      <c r="S21" s="925"/>
      <c r="T21" s="925"/>
      <c r="U21" s="925"/>
      <c r="V21" s="925"/>
      <c r="W21" s="925"/>
      <c r="X21" s="925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22" t="s">
        <v>224</v>
      </c>
      <c r="G22" s="923"/>
      <c r="H22" s="923"/>
      <c r="I22" s="923"/>
      <c r="J22" s="923"/>
      <c r="K22" s="923"/>
      <c r="L22" s="923"/>
      <c r="M22" s="923"/>
      <c r="N22" s="58"/>
      <c r="O22" s="72" t="s">
        <v>221</v>
      </c>
      <c r="P22" s="924" t="s">
        <v>548</v>
      </c>
      <c r="Q22" s="925"/>
      <c r="R22" s="925"/>
      <c r="S22" s="925"/>
      <c r="T22" s="925"/>
      <c r="U22" s="925"/>
      <c r="V22" s="925"/>
      <c r="W22" s="925"/>
      <c r="X22" s="925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17"/>
      <c r="Q23" s="917"/>
      <c r="R23" s="917"/>
      <c r="S23" s="917"/>
      <c r="T23" s="917"/>
      <c r="U23" s="917"/>
      <c r="V23" s="917"/>
      <c r="W23" s="917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21" t="s">
        <v>398</v>
      </c>
      <c r="F35" s="921"/>
      <c r="G35" s="921"/>
      <c r="H35" s="921"/>
      <c r="I35" s="921"/>
      <c r="J35" s="921"/>
      <c r="K35" s="921"/>
      <c r="L35" s="921"/>
      <c r="M35" s="921"/>
      <c r="N35" s="921"/>
      <c r="O35" s="921"/>
      <c r="P35" s="921"/>
      <c r="Q35" s="921"/>
      <c r="R35" s="921"/>
      <c r="S35" s="921"/>
      <c r="T35" s="921"/>
      <c r="U35" s="921"/>
      <c r="V35" s="921"/>
      <c r="W35" s="921"/>
      <c r="X35" s="921"/>
      <c r="Y35" s="57"/>
    </row>
    <row r="36" spans="1:25" ht="38.25" hidden="1" customHeight="1">
      <c r="A36" s="41"/>
      <c r="B36" s="76"/>
      <c r="C36" s="75"/>
      <c r="D36" s="59"/>
      <c r="E36" s="921"/>
      <c r="F36" s="921"/>
      <c r="G36" s="921"/>
      <c r="H36" s="921"/>
      <c r="I36" s="921"/>
      <c r="J36" s="921"/>
      <c r="K36" s="921"/>
      <c r="L36" s="921"/>
      <c r="M36" s="921"/>
      <c r="N36" s="921"/>
      <c r="O36" s="921"/>
      <c r="P36" s="921"/>
      <c r="Q36" s="921"/>
      <c r="R36" s="921"/>
      <c r="S36" s="921"/>
      <c r="T36" s="921"/>
      <c r="U36" s="921"/>
      <c r="V36" s="921"/>
      <c r="W36" s="921"/>
      <c r="X36" s="921"/>
      <c r="Y36" s="57"/>
    </row>
    <row r="37" spans="1:25" ht="9.75" hidden="1" customHeight="1">
      <c r="A37" s="41"/>
      <c r="B37" s="76"/>
      <c r="C37" s="75"/>
      <c r="D37" s="59"/>
      <c r="E37" s="921"/>
      <c r="F37" s="921"/>
      <c r="G37" s="921"/>
      <c r="H37" s="921"/>
      <c r="I37" s="921"/>
      <c r="J37" s="921"/>
      <c r="K37" s="921"/>
      <c r="L37" s="921"/>
      <c r="M37" s="921"/>
      <c r="N37" s="921"/>
      <c r="O37" s="921"/>
      <c r="P37" s="921"/>
      <c r="Q37" s="921"/>
      <c r="R37" s="921"/>
      <c r="S37" s="921"/>
      <c r="T37" s="921"/>
      <c r="U37" s="921"/>
      <c r="V37" s="921"/>
      <c r="W37" s="921"/>
      <c r="X37" s="921"/>
      <c r="Y37" s="57"/>
    </row>
    <row r="38" spans="1:25" ht="51" hidden="1" customHeight="1">
      <c r="A38" s="41"/>
      <c r="B38" s="76"/>
      <c r="C38" s="75"/>
      <c r="D38" s="59"/>
      <c r="E38" s="921"/>
      <c r="F38" s="921"/>
      <c r="G38" s="921"/>
      <c r="H38" s="921"/>
      <c r="I38" s="921"/>
      <c r="J38" s="921"/>
      <c r="K38" s="921"/>
      <c r="L38" s="921"/>
      <c r="M38" s="921"/>
      <c r="N38" s="921"/>
      <c r="O38" s="921"/>
      <c r="P38" s="921"/>
      <c r="Q38" s="921"/>
      <c r="R38" s="921"/>
      <c r="S38" s="921"/>
      <c r="T38" s="921"/>
      <c r="U38" s="921"/>
      <c r="V38" s="921"/>
      <c r="W38" s="921"/>
      <c r="X38" s="921"/>
      <c r="Y38" s="57"/>
    </row>
    <row r="39" spans="1:25" ht="15" hidden="1" customHeight="1">
      <c r="A39" s="41"/>
      <c r="B39" s="76"/>
      <c r="C39" s="75"/>
      <c r="D39" s="59"/>
      <c r="E39" s="921"/>
      <c r="F39" s="921"/>
      <c r="G39" s="921"/>
      <c r="H39" s="921"/>
      <c r="I39" s="921"/>
      <c r="J39" s="921"/>
      <c r="K39" s="921"/>
      <c r="L39" s="921"/>
      <c r="M39" s="921"/>
      <c r="N39" s="921"/>
      <c r="O39" s="921"/>
      <c r="P39" s="921"/>
      <c r="Q39" s="921"/>
      <c r="R39" s="921"/>
      <c r="S39" s="921"/>
      <c r="T39" s="921"/>
      <c r="U39" s="921"/>
      <c r="V39" s="921"/>
      <c r="W39" s="921"/>
      <c r="X39" s="921"/>
      <c r="Y39" s="57"/>
    </row>
    <row r="40" spans="1:25" ht="12" hidden="1" customHeight="1">
      <c r="A40" s="41"/>
      <c r="B40" s="76"/>
      <c r="C40" s="75"/>
      <c r="D40" s="59"/>
      <c r="E40" s="926"/>
      <c r="F40" s="927"/>
      <c r="G40" s="927"/>
      <c r="H40" s="927"/>
      <c r="I40" s="927"/>
      <c r="J40" s="927"/>
      <c r="K40" s="927"/>
      <c r="L40" s="927"/>
      <c r="M40" s="927"/>
      <c r="N40" s="927"/>
      <c r="O40" s="927"/>
      <c r="P40" s="927"/>
      <c r="Q40" s="927"/>
      <c r="R40" s="927"/>
      <c r="S40" s="927"/>
      <c r="T40" s="927"/>
      <c r="U40" s="927"/>
      <c r="V40" s="927"/>
      <c r="W40" s="927"/>
      <c r="X40" s="927"/>
      <c r="Y40" s="57"/>
    </row>
    <row r="41" spans="1:25" ht="38.25" hidden="1" customHeight="1">
      <c r="A41" s="41"/>
      <c r="B41" s="76"/>
      <c r="C41" s="75"/>
      <c r="D41" s="59"/>
      <c r="E41" s="921"/>
      <c r="F41" s="921"/>
      <c r="G41" s="921"/>
      <c r="H41" s="921"/>
      <c r="I41" s="921"/>
      <c r="J41" s="921"/>
      <c r="K41" s="921"/>
      <c r="L41" s="921"/>
      <c r="M41" s="921"/>
      <c r="N41" s="921"/>
      <c r="O41" s="921"/>
      <c r="P41" s="921"/>
      <c r="Q41" s="921"/>
      <c r="R41" s="921"/>
      <c r="S41" s="921"/>
      <c r="T41" s="921"/>
      <c r="U41" s="921"/>
      <c r="V41" s="921"/>
      <c r="W41" s="921"/>
      <c r="X41" s="921"/>
      <c r="Y41" s="57"/>
    </row>
    <row r="42" spans="1:25" ht="15" hidden="1">
      <c r="A42" s="41"/>
      <c r="B42" s="76"/>
      <c r="C42" s="75"/>
      <c r="D42" s="59"/>
      <c r="E42" s="921"/>
      <c r="F42" s="921"/>
      <c r="G42" s="921"/>
      <c r="H42" s="921"/>
      <c r="I42" s="921"/>
      <c r="J42" s="921"/>
      <c r="K42" s="921"/>
      <c r="L42" s="921"/>
      <c r="M42" s="921"/>
      <c r="N42" s="921"/>
      <c r="O42" s="921"/>
      <c r="P42" s="921"/>
      <c r="Q42" s="921"/>
      <c r="R42" s="921"/>
      <c r="S42" s="921"/>
      <c r="T42" s="921"/>
      <c r="U42" s="921"/>
      <c r="V42" s="921"/>
      <c r="W42" s="921"/>
      <c r="X42" s="921"/>
      <c r="Y42" s="57"/>
    </row>
    <row r="43" spans="1:25" ht="15" hidden="1">
      <c r="A43" s="41"/>
      <c r="B43" s="76"/>
      <c r="C43" s="75"/>
      <c r="D43" s="59"/>
      <c r="E43" s="921"/>
      <c r="F43" s="921"/>
      <c r="G43" s="921"/>
      <c r="H43" s="921"/>
      <c r="I43" s="921"/>
      <c r="J43" s="921"/>
      <c r="K43" s="921"/>
      <c r="L43" s="921"/>
      <c r="M43" s="921"/>
      <c r="N43" s="921"/>
      <c r="O43" s="921"/>
      <c r="P43" s="921"/>
      <c r="Q43" s="921"/>
      <c r="R43" s="921"/>
      <c r="S43" s="921"/>
      <c r="T43" s="921"/>
      <c r="U43" s="921"/>
      <c r="V43" s="921"/>
      <c r="W43" s="921"/>
      <c r="X43" s="921"/>
      <c r="Y43" s="57"/>
    </row>
    <row r="44" spans="1:25" ht="33.75" hidden="1" customHeight="1">
      <c r="A44" s="41"/>
      <c r="B44" s="76"/>
      <c r="C44" s="75"/>
      <c r="D44" s="64"/>
      <c r="E44" s="921"/>
      <c r="F44" s="921"/>
      <c r="G44" s="921"/>
      <c r="H44" s="921"/>
      <c r="I44" s="921"/>
      <c r="J44" s="921"/>
      <c r="K44" s="921"/>
      <c r="L44" s="921"/>
      <c r="M44" s="921"/>
      <c r="N44" s="921"/>
      <c r="O44" s="921"/>
      <c r="P44" s="921"/>
      <c r="Q44" s="921"/>
      <c r="R44" s="921"/>
      <c r="S44" s="921"/>
      <c r="T44" s="921"/>
      <c r="U44" s="921"/>
      <c r="V44" s="921"/>
      <c r="W44" s="921"/>
      <c r="X44" s="921"/>
      <c r="Y44" s="57"/>
    </row>
    <row r="45" spans="1:25" ht="15" hidden="1">
      <c r="A45" s="41"/>
      <c r="B45" s="76"/>
      <c r="C45" s="75"/>
      <c r="D45" s="64"/>
      <c r="E45" s="921"/>
      <c r="F45" s="921"/>
      <c r="G45" s="921"/>
      <c r="H45" s="921"/>
      <c r="I45" s="921"/>
      <c r="J45" s="921"/>
      <c r="K45" s="921"/>
      <c r="L45" s="921"/>
      <c r="M45" s="921"/>
      <c r="N45" s="921"/>
      <c r="O45" s="921"/>
      <c r="P45" s="921"/>
      <c r="Q45" s="921"/>
      <c r="R45" s="921"/>
      <c r="S45" s="921"/>
      <c r="T45" s="921"/>
      <c r="U45" s="921"/>
      <c r="V45" s="921"/>
      <c r="W45" s="921"/>
      <c r="X45" s="921"/>
      <c r="Y45" s="57"/>
    </row>
    <row r="46" spans="1:25" ht="24" hidden="1" customHeight="1">
      <c r="A46" s="41"/>
      <c r="B46" s="76"/>
      <c r="C46" s="75"/>
      <c r="D46" s="59"/>
      <c r="E46" s="932" t="s">
        <v>220</v>
      </c>
      <c r="F46" s="932"/>
      <c r="G46" s="932"/>
      <c r="H46" s="932"/>
      <c r="I46" s="932"/>
      <c r="J46" s="932"/>
      <c r="K46" s="932"/>
      <c r="L46" s="932"/>
      <c r="M46" s="932"/>
      <c r="N46" s="932"/>
      <c r="O46" s="932"/>
      <c r="P46" s="932"/>
      <c r="Q46" s="932"/>
      <c r="R46" s="932"/>
      <c r="S46" s="932"/>
      <c r="T46" s="932"/>
      <c r="U46" s="932"/>
      <c r="V46" s="932"/>
      <c r="W46" s="932"/>
      <c r="X46" s="932"/>
      <c r="Y46" s="57"/>
    </row>
    <row r="47" spans="1:25" ht="37.5" hidden="1" customHeight="1">
      <c r="A47" s="41"/>
      <c r="B47" s="76"/>
      <c r="C47" s="75"/>
      <c r="D47" s="59"/>
      <c r="E47" s="932"/>
      <c r="F47" s="932"/>
      <c r="G47" s="932"/>
      <c r="H47" s="932"/>
      <c r="I47" s="932"/>
      <c r="J47" s="932"/>
      <c r="K47" s="932"/>
      <c r="L47" s="932"/>
      <c r="M47" s="932"/>
      <c r="N47" s="932"/>
      <c r="O47" s="932"/>
      <c r="P47" s="932"/>
      <c r="Q47" s="932"/>
      <c r="R47" s="932"/>
      <c r="S47" s="932"/>
      <c r="T47" s="932"/>
      <c r="U47" s="932"/>
      <c r="V47" s="932"/>
      <c r="W47" s="932"/>
      <c r="X47" s="932"/>
      <c r="Y47" s="57"/>
    </row>
    <row r="48" spans="1:25" ht="24" hidden="1" customHeight="1">
      <c r="A48" s="41"/>
      <c r="B48" s="76"/>
      <c r="C48" s="75"/>
      <c r="D48" s="59"/>
      <c r="E48" s="932"/>
      <c r="F48" s="932"/>
      <c r="G48" s="932"/>
      <c r="H48" s="932"/>
      <c r="I48" s="932"/>
      <c r="J48" s="932"/>
      <c r="K48" s="932"/>
      <c r="L48" s="932"/>
      <c r="M48" s="932"/>
      <c r="N48" s="932"/>
      <c r="O48" s="932"/>
      <c r="P48" s="932"/>
      <c r="Q48" s="932"/>
      <c r="R48" s="932"/>
      <c r="S48" s="932"/>
      <c r="T48" s="932"/>
      <c r="U48" s="932"/>
      <c r="V48" s="932"/>
      <c r="W48" s="932"/>
      <c r="X48" s="932"/>
      <c r="Y48" s="57"/>
    </row>
    <row r="49" spans="1:25" ht="51" hidden="1" customHeight="1">
      <c r="A49" s="41"/>
      <c r="B49" s="76"/>
      <c r="C49" s="75"/>
      <c r="D49" s="59"/>
      <c r="E49" s="932"/>
      <c r="F49" s="932"/>
      <c r="G49" s="932"/>
      <c r="H49" s="932"/>
      <c r="I49" s="932"/>
      <c r="J49" s="932"/>
      <c r="K49" s="932"/>
      <c r="L49" s="932"/>
      <c r="M49" s="932"/>
      <c r="N49" s="932"/>
      <c r="O49" s="932"/>
      <c r="P49" s="932"/>
      <c r="Q49" s="932"/>
      <c r="R49" s="932"/>
      <c r="S49" s="932"/>
      <c r="T49" s="932"/>
      <c r="U49" s="932"/>
      <c r="V49" s="932"/>
      <c r="W49" s="932"/>
      <c r="X49" s="932"/>
      <c r="Y49" s="57"/>
    </row>
    <row r="50" spans="1:25" ht="15" hidden="1">
      <c r="A50" s="41"/>
      <c r="B50" s="76"/>
      <c r="C50" s="75"/>
      <c r="D50" s="59"/>
      <c r="E50" s="932"/>
      <c r="F50" s="932"/>
      <c r="G50" s="932"/>
      <c r="H50" s="932"/>
      <c r="I50" s="932"/>
      <c r="J50" s="932"/>
      <c r="K50" s="932"/>
      <c r="L50" s="932"/>
      <c r="M50" s="932"/>
      <c r="N50" s="932"/>
      <c r="O50" s="932"/>
      <c r="P50" s="932"/>
      <c r="Q50" s="932"/>
      <c r="R50" s="932"/>
      <c r="S50" s="932"/>
      <c r="T50" s="932"/>
      <c r="U50" s="932"/>
      <c r="V50" s="932"/>
      <c r="W50" s="932"/>
      <c r="X50" s="932"/>
      <c r="Y50" s="57"/>
    </row>
    <row r="51" spans="1:25" ht="15" hidden="1">
      <c r="A51" s="41"/>
      <c r="B51" s="76"/>
      <c r="C51" s="75"/>
      <c r="D51" s="59"/>
      <c r="E51" s="932"/>
      <c r="F51" s="932"/>
      <c r="G51" s="932"/>
      <c r="H51" s="932"/>
      <c r="I51" s="932"/>
      <c r="J51" s="932"/>
      <c r="K51" s="932"/>
      <c r="L51" s="932"/>
      <c r="M51" s="932"/>
      <c r="N51" s="932"/>
      <c r="O51" s="932"/>
      <c r="P51" s="932"/>
      <c r="Q51" s="932"/>
      <c r="R51" s="932"/>
      <c r="S51" s="932"/>
      <c r="T51" s="932"/>
      <c r="U51" s="932"/>
      <c r="V51" s="932"/>
      <c r="W51" s="932"/>
      <c r="X51" s="932"/>
      <c r="Y51" s="57"/>
    </row>
    <row r="52" spans="1:25" ht="15" hidden="1">
      <c r="A52" s="41"/>
      <c r="B52" s="76"/>
      <c r="C52" s="75"/>
      <c r="D52" s="59"/>
      <c r="E52" s="932"/>
      <c r="F52" s="932"/>
      <c r="G52" s="932"/>
      <c r="H52" s="932"/>
      <c r="I52" s="932"/>
      <c r="J52" s="932"/>
      <c r="K52" s="932"/>
      <c r="L52" s="932"/>
      <c r="M52" s="932"/>
      <c r="N52" s="932"/>
      <c r="O52" s="932"/>
      <c r="P52" s="932"/>
      <c r="Q52" s="932"/>
      <c r="R52" s="932"/>
      <c r="S52" s="932"/>
      <c r="T52" s="932"/>
      <c r="U52" s="932"/>
      <c r="V52" s="932"/>
      <c r="W52" s="932"/>
      <c r="X52" s="932"/>
      <c r="Y52" s="57"/>
    </row>
    <row r="53" spans="1:25" ht="15" hidden="1">
      <c r="A53" s="41"/>
      <c r="B53" s="76"/>
      <c r="C53" s="75"/>
      <c r="D53" s="59"/>
      <c r="E53" s="932"/>
      <c r="F53" s="932"/>
      <c r="G53" s="932"/>
      <c r="H53" s="932"/>
      <c r="I53" s="932"/>
      <c r="J53" s="932"/>
      <c r="K53" s="932"/>
      <c r="L53" s="932"/>
      <c r="M53" s="932"/>
      <c r="N53" s="932"/>
      <c r="O53" s="932"/>
      <c r="P53" s="932"/>
      <c r="Q53" s="932"/>
      <c r="R53" s="932"/>
      <c r="S53" s="932"/>
      <c r="T53" s="932"/>
      <c r="U53" s="932"/>
      <c r="V53" s="932"/>
      <c r="W53" s="932"/>
      <c r="X53" s="932"/>
      <c r="Y53" s="57"/>
    </row>
    <row r="54" spans="1:25" ht="15" hidden="1">
      <c r="A54" s="41"/>
      <c r="B54" s="76"/>
      <c r="C54" s="75"/>
      <c r="D54" s="59"/>
      <c r="E54" s="932"/>
      <c r="F54" s="932"/>
      <c r="G54" s="932"/>
      <c r="H54" s="932"/>
      <c r="I54" s="932"/>
      <c r="J54" s="932"/>
      <c r="K54" s="932"/>
      <c r="L54" s="932"/>
      <c r="M54" s="932"/>
      <c r="N54" s="932"/>
      <c r="O54" s="932"/>
      <c r="P54" s="932"/>
      <c r="Q54" s="932"/>
      <c r="R54" s="932"/>
      <c r="S54" s="932"/>
      <c r="T54" s="932"/>
      <c r="U54" s="932"/>
      <c r="V54" s="932"/>
      <c r="W54" s="932"/>
      <c r="X54" s="932"/>
      <c r="Y54" s="57"/>
    </row>
    <row r="55" spans="1:25" ht="15" hidden="1">
      <c r="A55" s="41"/>
      <c r="B55" s="76"/>
      <c r="C55" s="75"/>
      <c r="D55" s="59"/>
      <c r="E55" s="932"/>
      <c r="F55" s="932"/>
      <c r="G55" s="932"/>
      <c r="H55" s="932"/>
      <c r="I55" s="932"/>
      <c r="J55" s="932"/>
      <c r="K55" s="932"/>
      <c r="L55" s="932"/>
      <c r="M55" s="932"/>
      <c r="N55" s="932"/>
      <c r="O55" s="932"/>
      <c r="P55" s="932"/>
      <c r="Q55" s="932"/>
      <c r="R55" s="932"/>
      <c r="S55" s="932"/>
      <c r="T55" s="932"/>
      <c r="U55" s="932"/>
      <c r="V55" s="932"/>
      <c r="W55" s="932"/>
      <c r="X55" s="932"/>
      <c r="Y55" s="57"/>
    </row>
    <row r="56" spans="1:25" ht="25.5" hidden="1" customHeight="1">
      <c r="A56" s="41"/>
      <c r="B56" s="76"/>
      <c r="C56" s="75"/>
      <c r="D56" s="64"/>
      <c r="E56" s="932"/>
      <c r="F56" s="932"/>
      <c r="G56" s="932"/>
      <c r="H56" s="932"/>
      <c r="I56" s="932"/>
      <c r="J56" s="932"/>
      <c r="K56" s="932"/>
      <c r="L56" s="932"/>
      <c r="M56" s="932"/>
      <c r="N56" s="932"/>
      <c r="O56" s="932"/>
      <c r="P56" s="932"/>
      <c r="Q56" s="932"/>
      <c r="R56" s="932"/>
      <c r="S56" s="932"/>
      <c r="T56" s="932"/>
      <c r="U56" s="932"/>
      <c r="V56" s="932"/>
      <c r="W56" s="932"/>
      <c r="X56" s="932"/>
      <c r="Y56" s="57"/>
    </row>
    <row r="57" spans="1:25" ht="15" hidden="1">
      <c r="A57" s="41"/>
      <c r="B57" s="76"/>
      <c r="C57" s="75"/>
      <c r="D57" s="64"/>
      <c r="E57" s="932"/>
      <c r="F57" s="932"/>
      <c r="G57" s="932"/>
      <c r="H57" s="932"/>
      <c r="I57" s="932"/>
      <c r="J57" s="932"/>
      <c r="K57" s="932"/>
      <c r="L57" s="932"/>
      <c r="M57" s="932"/>
      <c r="N57" s="932"/>
      <c r="O57" s="932"/>
      <c r="P57" s="932"/>
      <c r="Q57" s="932"/>
      <c r="R57" s="932"/>
      <c r="S57" s="932"/>
      <c r="T57" s="932"/>
      <c r="U57" s="932"/>
      <c r="V57" s="932"/>
      <c r="W57" s="932"/>
      <c r="X57" s="932"/>
      <c r="Y57" s="57"/>
    </row>
    <row r="58" spans="1:25" ht="15" hidden="1" customHeight="1">
      <c r="A58" s="41"/>
      <c r="B58" s="76"/>
      <c r="C58" s="75"/>
      <c r="D58" s="59"/>
      <c r="E58" s="918" t="s">
        <v>399</v>
      </c>
      <c r="F58" s="918"/>
      <c r="G58" s="918"/>
      <c r="H58" s="918"/>
      <c r="I58" s="918"/>
      <c r="J58" s="918"/>
      <c r="K58" s="918"/>
      <c r="L58" s="918"/>
      <c r="M58" s="918"/>
      <c r="N58" s="918"/>
      <c r="O58" s="918"/>
      <c r="P58" s="918"/>
      <c r="Q58" s="918"/>
      <c r="R58" s="918"/>
      <c r="S58" s="918"/>
      <c r="T58" s="918"/>
      <c r="U58" s="918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33"/>
      <c r="F59" s="933"/>
      <c r="G59" s="933"/>
      <c r="H59" s="926"/>
      <c r="I59" s="927"/>
      <c r="J59" s="927"/>
      <c r="K59" s="927"/>
      <c r="L59" s="927"/>
      <c r="M59" s="927"/>
      <c r="N59" s="927"/>
      <c r="O59" s="927"/>
      <c r="P59" s="927"/>
      <c r="Q59" s="927"/>
      <c r="R59" s="927"/>
      <c r="S59" s="927"/>
      <c r="T59" s="927"/>
      <c r="U59" s="927"/>
      <c r="V59" s="927"/>
      <c r="W59" s="927"/>
      <c r="X59" s="927"/>
      <c r="Y59" s="57"/>
    </row>
    <row r="60" spans="1:25" ht="15" hidden="1" customHeight="1">
      <c r="A60" s="41"/>
      <c r="B60" s="76"/>
      <c r="C60" s="75"/>
      <c r="D60" s="59"/>
      <c r="E60" s="929"/>
      <c r="F60" s="929"/>
      <c r="G60" s="929"/>
      <c r="H60" s="931"/>
      <c r="I60" s="931"/>
      <c r="J60" s="931"/>
      <c r="K60" s="931"/>
      <c r="L60" s="931"/>
      <c r="M60" s="931"/>
      <c r="N60" s="931"/>
      <c r="O60" s="931"/>
      <c r="P60" s="931"/>
      <c r="Q60" s="931"/>
      <c r="R60" s="931"/>
      <c r="S60" s="931"/>
      <c r="T60" s="931"/>
      <c r="U60" s="931"/>
      <c r="V60" s="931"/>
      <c r="W60" s="931"/>
      <c r="X60" s="931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31"/>
      <c r="I61" s="931"/>
      <c r="J61" s="931"/>
      <c r="K61" s="931"/>
      <c r="L61" s="931"/>
      <c r="M61" s="931"/>
      <c r="N61" s="931"/>
      <c r="O61" s="931"/>
      <c r="P61" s="931"/>
      <c r="Q61" s="931"/>
      <c r="R61" s="931"/>
      <c r="S61" s="931"/>
      <c r="T61" s="931"/>
      <c r="U61" s="931"/>
      <c r="V61" s="931"/>
      <c r="W61" s="931"/>
      <c r="X61" s="931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8" t="s">
        <v>400</v>
      </c>
      <c r="F70" s="918"/>
      <c r="G70" s="918"/>
      <c r="H70" s="918"/>
      <c r="I70" s="918"/>
      <c r="J70" s="918"/>
      <c r="K70" s="918"/>
      <c r="L70" s="918"/>
      <c r="M70" s="918"/>
      <c r="N70" s="918"/>
      <c r="O70" s="918"/>
      <c r="P70" s="918"/>
      <c r="Q70" s="918"/>
      <c r="R70" s="918"/>
      <c r="S70" s="918"/>
      <c r="T70" s="918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8" t="s">
        <v>547</v>
      </c>
      <c r="F71" s="918"/>
      <c r="G71" s="918"/>
      <c r="H71" s="918"/>
      <c r="I71" s="918"/>
      <c r="J71" s="918"/>
      <c r="K71" s="918"/>
      <c r="L71" s="918"/>
      <c r="M71" s="918"/>
      <c r="N71" s="918"/>
      <c r="O71" s="918"/>
      <c r="P71" s="918"/>
      <c r="Q71" s="918"/>
      <c r="R71" s="918"/>
      <c r="S71" s="918"/>
      <c r="T71" s="918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8" t="s">
        <v>399</v>
      </c>
      <c r="F81" s="918"/>
      <c r="G81" s="918"/>
      <c r="H81" s="918"/>
      <c r="I81" s="918"/>
      <c r="J81" s="918"/>
      <c r="K81" s="918"/>
      <c r="L81" s="918"/>
      <c r="M81" s="918"/>
      <c r="N81" s="918"/>
      <c r="O81" s="918"/>
      <c r="P81" s="918"/>
      <c r="Q81" s="918"/>
      <c r="R81" s="918"/>
      <c r="S81" s="918"/>
      <c r="T81" s="918"/>
      <c r="U81" s="918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9"/>
      <c r="F82" s="929"/>
      <c r="G82" s="929"/>
      <c r="H82" s="926"/>
      <c r="I82" s="927"/>
      <c r="J82" s="927"/>
      <c r="K82" s="927"/>
      <c r="L82" s="927"/>
      <c r="M82" s="927"/>
      <c r="N82" s="927"/>
      <c r="O82" s="927"/>
      <c r="P82" s="927"/>
      <c r="Q82" s="927"/>
      <c r="R82" s="927"/>
      <c r="S82" s="927"/>
      <c r="T82" s="927"/>
      <c r="U82" s="927"/>
      <c r="V82" s="927"/>
      <c r="W82" s="927"/>
      <c r="X82" s="927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31"/>
      <c r="I84" s="931"/>
      <c r="J84" s="931"/>
      <c r="K84" s="931"/>
      <c r="L84" s="931"/>
      <c r="M84" s="931"/>
      <c r="N84" s="931"/>
      <c r="O84" s="931"/>
      <c r="P84" s="931"/>
      <c r="Q84" s="931"/>
      <c r="R84" s="931"/>
      <c r="S84" s="931"/>
      <c r="T84" s="931"/>
      <c r="U84" s="931"/>
      <c r="V84" s="931"/>
      <c r="W84" s="931"/>
      <c r="X84" s="931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30" t="s">
        <v>219</v>
      </c>
      <c r="F98" s="930"/>
      <c r="G98" s="930"/>
      <c r="H98" s="930"/>
      <c r="I98" s="930"/>
      <c r="J98" s="930"/>
      <c r="K98" s="930"/>
      <c r="L98" s="930"/>
      <c r="M98" s="930"/>
      <c r="N98" s="930"/>
      <c r="O98" s="930"/>
      <c r="P98" s="930"/>
      <c r="Q98" s="930"/>
      <c r="R98" s="930"/>
      <c r="S98" s="930"/>
      <c r="T98" s="930"/>
      <c r="U98" s="930"/>
      <c r="V98" s="930"/>
      <c r="W98" s="930"/>
      <c r="X98" s="930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8" t="s">
        <v>218</v>
      </c>
      <c r="G100" s="928"/>
      <c r="H100" s="928"/>
      <c r="I100" s="928"/>
      <c r="J100" s="928"/>
      <c r="K100" s="928"/>
      <c r="L100" s="928"/>
      <c r="M100" s="928"/>
      <c r="N100" s="928"/>
      <c r="O100" s="928"/>
      <c r="P100" s="928"/>
      <c r="Q100" s="928"/>
      <c r="R100" s="928"/>
      <c r="S100" s="928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8" t="s">
        <v>217</v>
      </c>
      <c r="G102" s="928"/>
      <c r="H102" s="928"/>
      <c r="I102" s="928"/>
      <c r="J102" s="928"/>
      <c r="K102" s="928"/>
      <c r="L102" s="928"/>
      <c r="M102" s="928"/>
      <c r="N102" s="928"/>
      <c r="O102" s="928"/>
      <c r="P102" s="928"/>
      <c r="Q102" s="928"/>
      <c r="R102" s="928"/>
      <c r="S102" s="928"/>
      <c r="T102" s="928"/>
      <c r="U102" s="928"/>
      <c r="V102" s="928"/>
      <c r="W102" s="928"/>
      <c r="X102" s="928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11"/>
    <col min="2" max="2" width="65.28515625" style="911" customWidth="1"/>
    <col min="3" max="3" width="41" style="911" customWidth="1"/>
    <col min="4" max="16384" width="9.140625" style="911"/>
  </cols>
  <sheetData>
    <row r="1" spans="1:2">
      <c r="A1" s="911" t="s">
        <v>311</v>
      </c>
      <c r="B1" s="911" t="s">
        <v>312</v>
      </c>
    </row>
    <row r="2" spans="1:2">
      <c r="A2" s="911">
        <v>4213767</v>
      </c>
      <c r="B2" s="911" t="s">
        <v>564</v>
      </c>
    </row>
    <row r="3" spans="1:2">
      <c r="A3" s="911">
        <v>4213768</v>
      </c>
      <c r="B3" s="911" t="s">
        <v>563</v>
      </c>
    </row>
    <row r="4" spans="1:2">
      <c r="A4" s="911">
        <v>4213769</v>
      </c>
      <c r="B4" s="911" t="s">
        <v>566</v>
      </c>
    </row>
    <row r="5" spans="1:2">
      <c r="A5" s="911">
        <v>4213770</v>
      </c>
      <c r="B5" s="911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11"/>
    <col min="2" max="2" width="65.28515625" style="911" customWidth="1"/>
    <col min="3" max="3" width="41" style="911" customWidth="1"/>
    <col min="4" max="16384" width="9.140625" style="911"/>
  </cols>
  <sheetData>
    <row r="1" spans="1:2">
      <c r="A1" s="911" t="s">
        <v>311</v>
      </c>
      <c r="B1" s="911" t="s">
        <v>313</v>
      </c>
    </row>
    <row r="2" spans="1:2">
      <c r="A2" s="911">
        <v>4189706</v>
      </c>
      <c r="B2" s="911" t="s">
        <v>702</v>
      </c>
    </row>
    <row r="3" spans="1:2">
      <c r="A3" s="911">
        <v>4189705</v>
      </c>
      <c r="B3" s="911" t="s">
        <v>703</v>
      </c>
    </row>
    <row r="4" spans="1:2">
      <c r="A4" s="911">
        <v>4189707</v>
      </c>
      <c r="B4" s="911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A22"/>
      <c r="B22" t="s">
        <v>673</v>
      </c>
    </row>
    <row r="23" spans="1:2">
      <c r="A23"/>
      <c r="B23" t="s">
        <v>674</v>
      </c>
    </row>
    <row r="24" spans="1:2">
      <c r="A24"/>
      <c r="B24" t="s">
        <v>675</v>
      </c>
    </row>
    <row r="25" spans="1:2">
      <c r="A25"/>
      <c r="B25" t="s">
        <v>677</v>
      </c>
    </row>
    <row r="26" spans="1:2">
      <c r="A26"/>
      <c r="B26" t="s">
        <v>678</v>
      </c>
    </row>
    <row r="27" spans="1:2">
      <c r="A27"/>
      <c r="B27" t="s">
        <v>679</v>
      </c>
    </row>
    <row r="28" spans="1:2">
      <c r="A28"/>
      <c r="B28" t="s">
        <v>680</v>
      </c>
    </row>
    <row r="29" spans="1:2">
      <c r="A29"/>
      <c r="B29" t="s">
        <v>681</v>
      </c>
    </row>
    <row r="30" spans="1:2">
      <c r="A30"/>
      <c r="B30" t="s">
        <v>682</v>
      </c>
    </row>
    <row r="31" spans="1:2">
      <c r="A31"/>
      <c r="B31" t="s">
        <v>683</v>
      </c>
    </row>
    <row r="32" spans="1:2">
      <c r="A32"/>
      <c r="B32" t="s">
        <v>685</v>
      </c>
    </row>
    <row r="33" spans="1:2">
      <c r="A33"/>
      <c r="B33" t="s">
        <v>686</v>
      </c>
    </row>
    <row r="34" spans="1:2">
      <c r="A34"/>
      <c r="B34" t="s">
        <v>687</v>
      </c>
    </row>
    <row r="35" spans="1:2">
      <c r="A35"/>
      <c r="B35" t="s">
        <v>688</v>
      </c>
    </row>
    <row r="36" spans="1:2">
      <c r="A36"/>
      <c r="B36" t="s">
        <v>689</v>
      </c>
    </row>
    <row r="37" spans="1:2">
      <c r="A37"/>
      <c r="B37" t="s">
        <v>690</v>
      </c>
    </row>
    <row r="38" spans="1:2">
      <c r="A38"/>
      <c r="B38" t="s">
        <v>691</v>
      </c>
    </row>
    <row r="39" spans="1:2">
      <c r="A39"/>
      <c r="B39" t="s">
        <v>692</v>
      </c>
    </row>
    <row r="40" spans="1:2">
      <c r="A40"/>
      <c r="B40" t="s">
        <v>693</v>
      </c>
    </row>
    <row r="41" spans="1:2">
      <c r="A41"/>
      <c r="B41" t="s">
        <v>694</v>
      </c>
    </row>
    <row r="42" spans="1:2">
      <c r="A42"/>
      <c r="B42" t="s">
        <v>695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894">
        <v>45049.463321759256</v>
      </c>
      <c r="B2" s="11" t="s">
        <v>706</v>
      </c>
      <c r="C2" s="11" t="s">
        <v>424</v>
      </c>
    </row>
    <row r="3" spans="1:4">
      <c r="A3" s="894">
        <v>45049.463391203702</v>
      </c>
      <c r="B3" s="11" t="s">
        <v>707</v>
      </c>
      <c r="C3" s="11" t="s">
        <v>424</v>
      </c>
    </row>
    <row r="4" spans="1:4" ht="90">
      <c r="A4" s="894">
        <v>45049.463391203702</v>
      </c>
      <c r="B4" s="11" t="s">
        <v>708</v>
      </c>
      <c r="C4" s="11" t="s">
        <v>424</v>
      </c>
    </row>
    <row r="5" spans="1:4">
      <c r="A5" s="894">
        <v>45049.463391203702</v>
      </c>
      <c r="B5" s="11" t="s">
        <v>709</v>
      </c>
      <c r="C5" s="11" t="s">
        <v>424</v>
      </c>
    </row>
    <row r="6" spans="1:4">
      <c r="A6" s="894">
        <v>45049.463414351849</v>
      </c>
      <c r="B6" s="11" t="s">
        <v>710</v>
      </c>
      <c r="C6" s="11" t="s">
        <v>424</v>
      </c>
    </row>
    <row r="7" spans="1:4" ht="22.5">
      <c r="A7" s="894">
        <v>45049.463645833333</v>
      </c>
      <c r="B7" s="11" t="s">
        <v>711</v>
      </c>
      <c r="C7" s="11" t="s">
        <v>424</v>
      </c>
    </row>
    <row r="8" spans="1:4" ht="22.5">
      <c r="A8" s="894">
        <v>45049.46365740741</v>
      </c>
      <c r="B8" s="11" t="s">
        <v>712</v>
      </c>
      <c r="C8" s="11" t="s">
        <v>424</v>
      </c>
    </row>
    <row r="9" spans="1:4">
      <c r="A9" s="894">
        <v>45049.46365740741</v>
      </c>
      <c r="B9" s="11" t="s">
        <v>713</v>
      </c>
      <c r="C9" s="11" t="s">
        <v>424</v>
      </c>
    </row>
    <row r="10" spans="1:4" ht="22.5">
      <c r="A10" s="894">
        <v>45049.463692129626</v>
      </c>
      <c r="B10" s="11" t="s">
        <v>714</v>
      </c>
      <c r="C10" s="11" t="s">
        <v>424</v>
      </c>
    </row>
    <row r="11" spans="1:4" ht="22.5">
      <c r="A11" s="894">
        <v>45049.463738425926</v>
      </c>
      <c r="B11" s="11" t="s">
        <v>716</v>
      </c>
      <c r="C11" s="11" t="s">
        <v>424</v>
      </c>
    </row>
    <row r="12" spans="1:4">
      <c r="A12" s="894">
        <v>45049.472233796296</v>
      </c>
      <c r="B12" s="11" t="s">
        <v>706</v>
      </c>
      <c r="C12" s="11" t="s">
        <v>424</v>
      </c>
    </row>
    <row r="13" spans="1:4">
      <c r="A13" s="894">
        <v>45049.472245370373</v>
      </c>
      <c r="B13" s="11" t="s">
        <v>717</v>
      </c>
      <c r="C13" s="11" t="s">
        <v>424</v>
      </c>
    </row>
    <row r="14" spans="1:4">
      <c r="A14" s="894">
        <v>45049.472442129627</v>
      </c>
      <c r="B14" s="11" t="s">
        <v>706</v>
      </c>
      <c r="C14" s="11" t="s">
        <v>424</v>
      </c>
    </row>
    <row r="15" spans="1:4">
      <c r="A15" s="894">
        <v>45049.47246527778</v>
      </c>
      <c r="B15" s="11" t="s">
        <v>717</v>
      </c>
      <c r="C15" s="11" t="s">
        <v>424</v>
      </c>
    </row>
    <row r="16" spans="1:4">
      <c r="A16" s="894">
        <v>45049.473020833335</v>
      </c>
      <c r="B16" s="11" t="s">
        <v>706</v>
      </c>
      <c r="C16" s="11" t="s">
        <v>424</v>
      </c>
    </row>
    <row r="17" spans="1:3">
      <c r="A17" s="894">
        <v>45049.473032407404</v>
      </c>
      <c r="B17" s="11" t="s">
        <v>717</v>
      </c>
      <c r="C17" s="11" t="s">
        <v>424</v>
      </c>
    </row>
    <row r="18" spans="1:3">
      <c r="A18" s="894">
        <v>45051.398993055554</v>
      </c>
      <c r="B18" s="11" t="s">
        <v>706</v>
      </c>
      <c r="C18" s="11" t="s">
        <v>424</v>
      </c>
    </row>
    <row r="19" spans="1:3">
      <c r="A19" s="894">
        <v>45051.399016203701</v>
      </c>
      <c r="B19" s="11" t="s">
        <v>717</v>
      </c>
      <c r="C19" s="11" t="s">
        <v>424</v>
      </c>
    </row>
    <row r="20" spans="1:3">
      <c r="A20" s="894">
        <v>45051.443912037037</v>
      </c>
      <c r="B20" s="11" t="s">
        <v>706</v>
      </c>
      <c r="C20" s="11" t="s">
        <v>424</v>
      </c>
    </row>
    <row r="21" spans="1:3">
      <c r="A21" s="894">
        <v>45051.443923611114</v>
      </c>
      <c r="B21" s="11" t="s">
        <v>717</v>
      </c>
      <c r="C21" s="11" t="s">
        <v>424</v>
      </c>
    </row>
    <row r="22" spans="1:3">
      <c r="A22" s="894">
        <v>45051.539189814815</v>
      </c>
      <c r="B22" s="11" t="s">
        <v>706</v>
      </c>
      <c r="C22" s="11" t="s">
        <v>424</v>
      </c>
    </row>
    <row r="23" spans="1:3">
      <c r="A23" s="894">
        <v>45051.539201388892</v>
      </c>
      <c r="B23" s="11" t="s">
        <v>717</v>
      </c>
      <c r="C23" s="11" t="s">
        <v>424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930</v>
      </c>
      <c r="B1" s="4" t="s">
        <v>936</v>
      </c>
      <c r="C1" s="4" t="s">
        <v>937</v>
      </c>
      <c r="D1" s="4" t="s">
        <v>938</v>
      </c>
      <c r="E1" s="4" t="s">
        <v>939</v>
      </c>
      <c r="F1" s="4" t="s">
        <v>940</v>
      </c>
      <c r="G1" s="4" t="s">
        <v>941</v>
      </c>
      <c r="H1" s="4" t="s">
        <v>942</v>
      </c>
      <c r="I1" s="4" t="s">
        <v>943</v>
      </c>
    </row>
    <row r="2" spans="1:10">
      <c r="A2" s="4">
        <v>1</v>
      </c>
      <c r="B2" s="4" t="s">
        <v>944</v>
      </c>
      <c r="C2" s="4" t="s">
        <v>158</v>
      </c>
      <c r="D2" s="4" t="s">
        <v>945</v>
      </c>
      <c r="E2" s="4" t="s">
        <v>946</v>
      </c>
      <c r="F2" s="4" t="s">
        <v>947</v>
      </c>
      <c r="G2" s="4" t="s">
        <v>948</v>
      </c>
      <c r="J2" s="4" t="s">
        <v>1191</v>
      </c>
    </row>
    <row r="3" spans="1:10">
      <c r="A3" s="4">
        <v>2</v>
      </c>
      <c r="B3" s="4" t="s">
        <v>944</v>
      </c>
      <c r="C3" s="4" t="s">
        <v>158</v>
      </c>
      <c r="D3" s="4" t="s">
        <v>949</v>
      </c>
      <c r="E3" s="4" t="s">
        <v>950</v>
      </c>
      <c r="F3" s="4" t="s">
        <v>951</v>
      </c>
      <c r="G3" s="4" t="s">
        <v>952</v>
      </c>
      <c r="J3" s="4" t="s">
        <v>1191</v>
      </c>
    </row>
    <row r="4" spans="1:10">
      <c r="A4" s="4">
        <v>3</v>
      </c>
      <c r="B4" s="4" t="s">
        <v>944</v>
      </c>
      <c r="C4" s="4" t="s">
        <v>158</v>
      </c>
      <c r="D4" s="4" t="s">
        <v>953</v>
      </c>
      <c r="E4" s="4" t="s">
        <v>954</v>
      </c>
      <c r="F4" s="4" t="s">
        <v>955</v>
      </c>
      <c r="G4" s="4" t="s">
        <v>956</v>
      </c>
      <c r="H4" s="4" t="s">
        <v>957</v>
      </c>
      <c r="J4" s="4" t="s">
        <v>1191</v>
      </c>
    </row>
    <row r="5" spans="1:10">
      <c r="A5" s="4">
        <v>4</v>
      </c>
      <c r="B5" s="4" t="s">
        <v>944</v>
      </c>
      <c r="C5" s="4" t="s">
        <v>158</v>
      </c>
      <c r="D5" s="4" t="s">
        <v>958</v>
      </c>
      <c r="E5" s="4" t="s">
        <v>959</v>
      </c>
      <c r="F5" s="4" t="s">
        <v>960</v>
      </c>
      <c r="G5" s="4" t="s">
        <v>961</v>
      </c>
      <c r="H5" s="4" t="s">
        <v>962</v>
      </c>
      <c r="J5" s="4" t="s">
        <v>1191</v>
      </c>
    </row>
    <row r="6" spans="1:10">
      <c r="A6" s="4">
        <v>5</v>
      </c>
      <c r="B6" s="4" t="s">
        <v>944</v>
      </c>
      <c r="C6" s="4" t="s">
        <v>158</v>
      </c>
      <c r="D6" s="4" t="s">
        <v>963</v>
      </c>
      <c r="E6" s="4" t="s">
        <v>964</v>
      </c>
      <c r="F6" s="4" t="s">
        <v>965</v>
      </c>
      <c r="G6" s="4" t="s">
        <v>966</v>
      </c>
      <c r="J6" s="4" t="s">
        <v>1191</v>
      </c>
    </row>
    <row r="7" spans="1:10">
      <c r="A7" s="4">
        <v>6</v>
      </c>
      <c r="B7" s="4" t="s">
        <v>944</v>
      </c>
      <c r="C7" s="4" t="s">
        <v>158</v>
      </c>
      <c r="D7" s="4" t="s">
        <v>967</v>
      </c>
      <c r="E7" s="4" t="s">
        <v>968</v>
      </c>
      <c r="F7" s="4" t="s">
        <v>969</v>
      </c>
      <c r="G7" s="4" t="s">
        <v>970</v>
      </c>
      <c r="J7" s="4" t="s">
        <v>1191</v>
      </c>
    </row>
    <row r="8" spans="1:10">
      <c r="A8" s="4">
        <v>7</v>
      </c>
      <c r="B8" s="4" t="s">
        <v>944</v>
      </c>
      <c r="C8" s="4" t="s">
        <v>158</v>
      </c>
      <c r="D8" s="4" t="s">
        <v>971</v>
      </c>
      <c r="E8" s="4" t="s">
        <v>972</v>
      </c>
      <c r="F8" s="4" t="s">
        <v>973</v>
      </c>
      <c r="G8" s="4" t="s">
        <v>974</v>
      </c>
      <c r="J8" s="4" t="s">
        <v>1191</v>
      </c>
    </row>
    <row r="9" spans="1:10">
      <c r="A9" s="4">
        <v>8</v>
      </c>
      <c r="B9" s="4" t="s">
        <v>944</v>
      </c>
      <c r="C9" s="4" t="s">
        <v>158</v>
      </c>
      <c r="D9" s="4" t="s">
        <v>975</v>
      </c>
      <c r="E9" s="4" t="s">
        <v>976</v>
      </c>
      <c r="F9" s="4" t="s">
        <v>977</v>
      </c>
      <c r="G9" s="4" t="s">
        <v>978</v>
      </c>
      <c r="J9" s="4" t="s">
        <v>1191</v>
      </c>
    </row>
    <row r="10" spans="1:10">
      <c r="A10" s="4">
        <v>9</v>
      </c>
      <c r="B10" s="4" t="s">
        <v>944</v>
      </c>
      <c r="C10" s="4" t="s">
        <v>158</v>
      </c>
      <c r="D10" s="4" t="s">
        <v>979</v>
      </c>
      <c r="E10" s="4" t="s">
        <v>980</v>
      </c>
      <c r="F10" s="4" t="s">
        <v>981</v>
      </c>
      <c r="G10" s="4" t="s">
        <v>982</v>
      </c>
      <c r="J10" s="4" t="s">
        <v>1191</v>
      </c>
    </row>
    <row r="11" spans="1:10">
      <c r="A11" s="4">
        <v>10</v>
      </c>
      <c r="B11" s="4" t="s">
        <v>944</v>
      </c>
      <c r="C11" s="4" t="s">
        <v>158</v>
      </c>
      <c r="D11" s="4" t="s">
        <v>983</v>
      </c>
      <c r="E11" s="4" t="s">
        <v>984</v>
      </c>
      <c r="F11" s="4" t="s">
        <v>985</v>
      </c>
      <c r="G11" s="4" t="s">
        <v>986</v>
      </c>
      <c r="H11" s="4" t="s">
        <v>987</v>
      </c>
      <c r="J11" s="4" t="s">
        <v>1191</v>
      </c>
    </row>
    <row r="12" spans="1:10">
      <c r="A12" s="4">
        <v>11</v>
      </c>
      <c r="B12" s="4" t="s">
        <v>944</v>
      </c>
      <c r="C12" s="4" t="s">
        <v>158</v>
      </c>
      <c r="D12" s="4" t="s">
        <v>988</v>
      </c>
      <c r="E12" s="4" t="s">
        <v>989</v>
      </c>
      <c r="F12" s="4" t="s">
        <v>990</v>
      </c>
      <c r="G12" s="4" t="s">
        <v>991</v>
      </c>
      <c r="H12" s="4" t="s">
        <v>992</v>
      </c>
      <c r="J12" s="4" t="s">
        <v>1191</v>
      </c>
    </row>
    <row r="13" spans="1:10">
      <c r="A13" s="4">
        <v>12</v>
      </c>
      <c r="B13" s="4" t="s">
        <v>944</v>
      </c>
      <c r="C13" s="4" t="s">
        <v>158</v>
      </c>
      <c r="D13" s="4" t="s">
        <v>993</v>
      </c>
      <c r="E13" s="4" t="s">
        <v>994</v>
      </c>
      <c r="F13" s="4" t="s">
        <v>995</v>
      </c>
      <c r="G13" s="4" t="s">
        <v>996</v>
      </c>
      <c r="H13" s="4" t="s">
        <v>997</v>
      </c>
      <c r="J13" s="4" t="s">
        <v>1191</v>
      </c>
    </row>
    <row r="14" spans="1:10">
      <c r="A14" s="4">
        <v>13</v>
      </c>
      <c r="B14" s="4" t="s">
        <v>944</v>
      </c>
      <c r="C14" s="4" t="s">
        <v>158</v>
      </c>
      <c r="D14" s="4" t="s">
        <v>998</v>
      </c>
      <c r="E14" s="4" t="s">
        <v>999</v>
      </c>
      <c r="F14" s="4" t="s">
        <v>1000</v>
      </c>
      <c r="G14" s="4" t="s">
        <v>996</v>
      </c>
      <c r="H14" s="4" t="s">
        <v>1001</v>
      </c>
      <c r="J14" s="4" t="s">
        <v>1191</v>
      </c>
    </row>
    <row r="15" spans="1:10">
      <c r="A15" s="4">
        <v>14</v>
      </c>
      <c r="B15" s="4" t="s">
        <v>944</v>
      </c>
      <c r="C15" s="4" t="s">
        <v>158</v>
      </c>
      <c r="D15" s="4" t="s">
        <v>1002</v>
      </c>
      <c r="E15" s="4" t="s">
        <v>1003</v>
      </c>
      <c r="F15" s="4" t="s">
        <v>1004</v>
      </c>
      <c r="G15" s="4" t="s">
        <v>1005</v>
      </c>
      <c r="J15" s="4" t="s">
        <v>1191</v>
      </c>
    </row>
    <row r="16" spans="1:10">
      <c r="A16" s="4">
        <v>15</v>
      </c>
      <c r="B16" s="4" t="s">
        <v>944</v>
      </c>
      <c r="C16" s="4" t="s">
        <v>158</v>
      </c>
      <c r="D16" s="4" t="s">
        <v>1006</v>
      </c>
      <c r="E16" s="4" t="s">
        <v>1007</v>
      </c>
      <c r="F16" s="4" t="s">
        <v>1008</v>
      </c>
      <c r="G16" s="4" t="s">
        <v>961</v>
      </c>
      <c r="J16" s="4" t="s">
        <v>1191</v>
      </c>
    </row>
    <row r="17" spans="1:10">
      <c r="A17" s="4">
        <v>16</v>
      </c>
      <c r="B17" s="4" t="s">
        <v>944</v>
      </c>
      <c r="C17" s="4" t="s">
        <v>158</v>
      </c>
      <c r="D17" s="4" t="s">
        <v>1009</v>
      </c>
      <c r="E17" s="4" t="s">
        <v>1010</v>
      </c>
      <c r="F17" s="4" t="s">
        <v>1011</v>
      </c>
      <c r="G17" s="4" t="s">
        <v>1012</v>
      </c>
      <c r="H17" s="4" t="s">
        <v>1013</v>
      </c>
      <c r="J17" s="4" t="s">
        <v>1191</v>
      </c>
    </row>
    <row r="18" spans="1:10">
      <c r="A18" s="4">
        <v>17</v>
      </c>
      <c r="B18" s="4" t="s">
        <v>944</v>
      </c>
      <c r="C18" s="4" t="s">
        <v>158</v>
      </c>
      <c r="D18" s="4" t="s">
        <v>1014</v>
      </c>
      <c r="E18" s="4" t="s">
        <v>1015</v>
      </c>
      <c r="F18" s="4" t="s">
        <v>1016</v>
      </c>
      <c r="G18" s="4" t="s">
        <v>1012</v>
      </c>
      <c r="H18" s="4" t="s">
        <v>1017</v>
      </c>
      <c r="J18" s="4" t="s">
        <v>1191</v>
      </c>
    </row>
    <row r="19" spans="1:10">
      <c r="A19" s="4">
        <v>18</v>
      </c>
      <c r="B19" s="4" t="s">
        <v>944</v>
      </c>
      <c r="C19" s="4" t="s">
        <v>158</v>
      </c>
      <c r="D19" s="4" t="s">
        <v>1018</v>
      </c>
      <c r="E19" s="4" t="s">
        <v>1019</v>
      </c>
      <c r="F19" s="4" t="s">
        <v>1020</v>
      </c>
      <c r="G19" s="4" t="s">
        <v>1021</v>
      </c>
      <c r="J19" s="4" t="s">
        <v>1191</v>
      </c>
    </row>
    <row r="20" spans="1:10">
      <c r="A20" s="4">
        <v>19</v>
      </c>
      <c r="B20" s="4" t="s">
        <v>944</v>
      </c>
      <c r="C20" s="4" t="s">
        <v>158</v>
      </c>
      <c r="D20" s="4" t="s">
        <v>1022</v>
      </c>
      <c r="E20" s="4" t="s">
        <v>1023</v>
      </c>
      <c r="F20" s="4" t="s">
        <v>1024</v>
      </c>
      <c r="G20" s="4" t="s">
        <v>970</v>
      </c>
      <c r="J20" s="4" t="s">
        <v>1191</v>
      </c>
    </row>
    <row r="21" spans="1:10">
      <c r="A21" s="4">
        <v>20</v>
      </c>
      <c r="B21" s="4" t="s">
        <v>944</v>
      </c>
      <c r="C21" s="4" t="s">
        <v>158</v>
      </c>
      <c r="D21" s="4" t="s">
        <v>1025</v>
      </c>
      <c r="E21" s="4" t="s">
        <v>1026</v>
      </c>
      <c r="F21" s="4" t="s">
        <v>1027</v>
      </c>
      <c r="G21" s="4" t="s">
        <v>961</v>
      </c>
      <c r="H21" s="4" t="s">
        <v>1028</v>
      </c>
      <c r="J21" s="4" t="s">
        <v>1191</v>
      </c>
    </row>
    <row r="22" spans="1:10">
      <c r="A22" s="4">
        <v>21</v>
      </c>
      <c r="B22" s="4" t="s">
        <v>944</v>
      </c>
      <c r="C22" s="4" t="s">
        <v>158</v>
      </c>
      <c r="D22" s="4" t="s">
        <v>1029</v>
      </c>
      <c r="E22" s="4" t="s">
        <v>1030</v>
      </c>
      <c r="F22" s="4" t="s">
        <v>1031</v>
      </c>
      <c r="G22" s="4" t="s">
        <v>1032</v>
      </c>
      <c r="J22" s="4" t="s">
        <v>1191</v>
      </c>
    </row>
    <row r="23" spans="1:10">
      <c r="A23" s="4">
        <v>22</v>
      </c>
      <c r="B23" s="4" t="s">
        <v>944</v>
      </c>
      <c r="C23" s="4" t="s">
        <v>158</v>
      </c>
      <c r="D23" s="4" t="s">
        <v>1033</v>
      </c>
      <c r="E23" s="4" t="s">
        <v>1034</v>
      </c>
      <c r="F23" s="4" t="s">
        <v>1035</v>
      </c>
      <c r="G23" s="4" t="s">
        <v>1036</v>
      </c>
      <c r="J23" s="4" t="s">
        <v>1191</v>
      </c>
    </row>
    <row r="24" spans="1:10">
      <c r="A24" s="4">
        <v>23</v>
      </c>
      <c r="B24" s="4" t="s">
        <v>944</v>
      </c>
      <c r="C24" s="4" t="s">
        <v>158</v>
      </c>
      <c r="D24" s="4" t="s">
        <v>1037</v>
      </c>
      <c r="E24" s="4" t="s">
        <v>1038</v>
      </c>
      <c r="F24" s="4" t="s">
        <v>1039</v>
      </c>
      <c r="G24" s="4" t="s">
        <v>996</v>
      </c>
      <c r="J24" s="4" t="s">
        <v>1191</v>
      </c>
    </row>
    <row r="25" spans="1:10">
      <c r="A25" s="4">
        <v>24</v>
      </c>
      <c r="B25" s="4" t="s">
        <v>944</v>
      </c>
      <c r="C25" s="4" t="s">
        <v>158</v>
      </c>
      <c r="D25" s="4" t="s">
        <v>1040</v>
      </c>
      <c r="E25" s="4" t="s">
        <v>1041</v>
      </c>
      <c r="F25" s="4" t="s">
        <v>1042</v>
      </c>
      <c r="G25" s="4" t="s">
        <v>1043</v>
      </c>
      <c r="J25" s="4" t="s">
        <v>1191</v>
      </c>
    </row>
    <row r="26" spans="1:10">
      <c r="A26" s="4">
        <v>25</v>
      </c>
      <c r="B26" s="4" t="s">
        <v>944</v>
      </c>
      <c r="C26" s="4" t="s">
        <v>158</v>
      </c>
      <c r="D26" s="4" t="s">
        <v>1044</v>
      </c>
      <c r="E26" s="4" t="s">
        <v>1045</v>
      </c>
      <c r="F26" s="4" t="s">
        <v>1046</v>
      </c>
      <c r="G26" s="4" t="s">
        <v>996</v>
      </c>
      <c r="J26" s="4" t="s">
        <v>1191</v>
      </c>
    </row>
    <row r="27" spans="1:10">
      <c r="A27" s="4">
        <v>26</v>
      </c>
      <c r="B27" s="4" t="s">
        <v>944</v>
      </c>
      <c r="C27" s="4" t="s">
        <v>158</v>
      </c>
      <c r="D27" s="4" t="s">
        <v>1047</v>
      </c>
      <c r="E27" s="4" t="s">
        <v>1048</v>
      </c>
      <c r="F27" s="4" t="s">
        <v>1049</v>
      </c>
      <c r="G27" s="4" t="s">
        <v>1050</v>
      </c>
      <c r="J27" s="4" t="s">
        <v>1191</v>
      </c>
    </row>
    <row r="28" spans="1:10">
      <c r="A28" s="4">
        <v>27</v>
      </c>
      <c r="B28" s="4" t="s">
        <v>944</v>
      </c>
      <c r="C28" s="4" t="s">
        <v>158</v>
      </c>
      <c r="D28" s="4" t="s">
        <v>1051</v>
      </c>
      <c r="E28" s="4" t="s">
        <v>1052</v>
      </c>
      <c r="F28" s="4" t="s">
        <v>1053</v>
      </c>
      <c r="G28" s="4" t="s">
        <v>948</v>
      </c>
      <c r="J28" s="4" t="s">
        <v>1191</v>
      </c>
    </row>
    <row r="29" spans="1:10">
      <c r="A29" s="4">
        <v>28</v>
      </c>
      <c r="B29" s="4" t="s">
        <v>944</v>
      </c>
      <c r="C29" s="4" t="s">
        <v>158</v>
      </c>
      <c r="D29" s="4" t="s">
        <v>1054</v>
      </c>
      <c r="E29" s="4" t="s">
        <v>1055</v>
      </c>
      <c r="F29" s="4" t="s">
        <v>1056</v>
      </c>
      <c r="G29" s="4" t="s">
        <v>1057</v>
      </c>
      <c r="J29" s="4" t="s">
        <v>1191</v>
      </c>
    </row>
    <row r="30" spans="1:10">
      <c r="A30" s="4">
        <v>29</v>
      </c>
      <c r="B30" s="4" t="s">
        <v>944</v>
      </c>
      <c r="C30" s="4" t="s">
        <v>158</v>
      </c>
      <c r="D30" s="4" t="s">
        <v>1058</v>
      </c>
      <c r="E30" s="4" t="s">
        <v>1059</v>
      </c>
      <c r="F30" s="4" t="s">
        <v>1060</v>
      </c>
      <c r="G30" s="4" t="s">
        <v>948</v>
      </c>
      <c r="H30" s="4" t="s">
        <v>1061</v>
      </c>
      <c r="J30" s="4" t="s">
        <v>1191</v>
      </c>
    </row>
    <row r="31" spans="1:10">
      <c r="A31" s="4">
        <v>30</v>
      </c>
      <c r="B31" s="4" t="s">
        <v>944</v>
      </c>
      <c r="C31" s="4" t="s">
        <v>158</v>
      </c>
      <c r="D31" s="4" t="s">
        <v>1062</v>
      </c>
      <c r="E31" s="4" t="s">
        <v>1063</v>
      </c>
      <c r="F31" s="4" t="s">
        <v>1064</v>
      </c>
      <c r="G31" s="4" t="s">
        <v>970</v>
      </c>
      <c r="J31" s="4" t="s">
        <v>1191</v>
      </c>
    </row>
    <row r="32" spans="1:10">
      <c r="A32" s="4">
        <v>31</v>
      </c>
      <c r="B32" s="4" t="s">
        <v>944</v>
      </c>
      <c r="C32" s="4" t="s">
        <v>158</v>
      </c>
      <c r="D32" s="4" t="s">
        <v>1065</v>
      </c>
      <c r="E32" s="4" t="s">
        <v>1066</v>
      </c>
      <c r="F32" s="4" t="s">
        <v>1067</v>
      </c>
      <c r="G32" s="4" t="s">
        <v>986</v>
      </c>
      <c r="H32" s="4" t="s">
        <v>1068</v>
      </c>
      <c r="J32" s="4" t="s">
        <v>1191</v>
      </c>
    </row>
    <row r="33" spans="1:10">
      <c r="A33" s="4">
        <v>32</v>
      </c>
      <c r="B33" s="4" t="s">
        <v>944</v>
      </c>
      <c r="C33" s="4" t="s">
        <v>158</v>
      </c>
      <c r="D33" s="4" t="s">
        <v>1069</v>
      </c>
      <c r="E33" s="4" t="s">
        <v>1070</v>
      </c>
      <c r="F33" s="4" t="s">
        <v>1071</v>
      </c>
      <c r="G33" s="4" t="s">
        <v>956</v>
      </c>
      <c r="J33" s="4" t="s">
        <v>1191</v>
      </c>
    </row>
    <row r="34" spans="1:10">
      <c r="A34" s="4">
        <v>33</v>
      </c>
      <c r="B34" s="4" t="s">
        <v>944</v>
      </c>
      <c r="C34" s="4" t="s">
        <v>158</v>
      </c>
      <c r="D34" s="4" t="s">
        <v>1072</v>
      </c>
      <c r="E34" s="4" t="s">
        <v>1073</v>
      </c>
      <c r="F34" s="4" t="s">
        <v>1074</v>
      </c>
      <c r="G34" s="4" t="s">
        <v>1075</v>
      </c>
      <c r="J34" s="4" t="s">
        <v>1191</v>
      </c>
    </row>
    <row r="35" spans="1:10">
      <c r="A35" s="4">
        <v>34</v>
      </c>
      <c r="B35" s="4" t="s">
        <v>944</v>
      </c>
      <c r="C35" s="4" t="s">
        <v>158</v>
      </c>
      <c r="D35" s="4" t="s">
        <v>1076</v>
      </c>
      <c r="E35" s="4" t="s">
        <v>1077</v>
      </c>
      <c r="F35" s="4" t="s">
        <v>1078</v>
      </c>
      <c r="G35" s="4" t="s">
        <v>1043</v>
      </c>
      <c r="J35" s="4" t="s">
        <v>1191</v>
      </c>
    </row>
    <row r="36" spans="1:10">
      <c r="A36" s="4">
        <v>35</v>
      </c>
      <c r="B36" s="4" t="s">
        <v>944</v>
      </c>
      <c r="C36" s="4" t="s">
        <v>158</v>
      </c>
      <c r="D36" s="4" t="s">
        <v>1079</v>
      </c>
      <c r="E36" s="4" t="s">
        <v>1080</v>
      </c>
      <c r="F36" s="4" t="s">
        <v>1081</v>
      </c>
      <c r="G36" s="4" t="s">
        <v>1082</v>
      </c>
      <c r="J36" s="4" t="s">
        <v>1191</v>
      </c>
    </row>
    <row r="37" spans="1:10">
      <c r="A37" s="4">
        <v>36</v>
      </c>
      <c r="B37" s="4" t="s">
        <v>944</v>
      </c>
      <c r="C37" s="4" t="s">
        <v>158</v>
      </c>
      <c r="D37" s="4" t="s">
        <v>1083</v>
      </c>
      <c r="E37" s="4" t="s">
        <v>1084</v>
      </c>
      <c r="F37" s="4" t="s">
        <v>1081</v>
      </c>
      <c r="G37" s="4" t="s">
        <v>1085</v>
      </c>
      <c r="J37" s="4" t="s">
        <v>1191</v>
      </c>
    </row>
    <row r="38" spans="1:10">
      <c r="A38" s="4">
        <v>37</v>
      </c>
      <c r="B38" s="4" t="s">
        <v>944</v>
      </c>
      <c r="C38" s="4" t="s">
        <v>158</v>
      </c>
      <c r="D38" s="4" t="s">
        <v>1086</v>
      </c>
      <c r="E38" s="4" t="s">
        <v>1087</v>
      </c>
      <c r="F38" s="4" t="s">
        <v>1081</v>
      </c>
      <c r="G38" s="4" t="s">
        <v>1088</v>
      </c>
      <c r="J38" s="4" t="s">
        <v>1191</v>
      </c>
    </row>
    <row r="39" spans="1:10">
      <c r="A39" s="4">
        <v>38</v>
      </c>
      <c r="B39" s="4" t="s">
        <v>944</v>
      </c>
      <c r="C39" s="4" t="s">
        <v>158</v>
      </c>
      <c r="D39" s="4" t="s">
        <v>1089</v>
      </c>
      <c r="E39" s="4" t="s">
        <v>1090</v>
      </c>
      <c r="F39" s="4" t="s">
        <v>1081</v>
      </c>
      <c r="G39" s="4" t="s">
        <v>1091</v>
      </c>
      <c r="J39" s="4" t="s">
        <v>1191</v>
      </c>
    </row>
    <row r="40" spans="1:10">
      <c r="A40" s="4">
        <v>39</v>
      </c>
      <c r="B40" s="4" t="s">
        <v>944</v>
      </c>
      <c r="C40" s="4" t="s">
        <v>158</v>
      </c>
      <c r="D40" s="4" t="s">
        <v>1092</v>
      </c>
      <c r="E40" s="4" t="s">
        <v>1093</v>
      </c>
      <c r="F40" s="4" t="s">
        <v>1081</v>
      </c>
      <c r="G40" s="4" t="s">
        <v>1094</v>
      </c>
      <c r="J40" s="4" t="s">
        <v>1191</v>
      </c>
    </row>
    <row r="41" spans="1:10">
      <c r="A41" s="4">
        <v>40</v>
      </c>
      <c r="B41" s="4" t="s">
        <v>944</v>
      </c>
      <c r="C41" s="4" t="s">
        <v>158</v>
      </c>
      <c r="D41" s="4" t="s">
        <v>1095</v>
      </c>
      <c r="E41" s="4" t="s">
        <v>1096</v>
      </c>
      <c r="F41" s="4" t="s">
        <v>1081</v>
      </c>
      <c r="G41" s="4" t="s">
        <v>1097</v>
      </c>
      <c r="J41" s="4" t="s">
        <v>1191</v>
      </c>
    </row>
    <row r="42" spans="1:10">
      <c r="A42" s="4">
        <v>41</v>
      </c>
      <c r="B42" s="4" t="s">
        <v>944</v>
      </c>
      <c r="C42" s="4" t="s">
        <v>158</v>
      </c>
      <c r="D42" s="4" t="s">
        <v>1098</v>
      </c>
      <c r="E42" s="4" t="s">
        <v>1099</v>
      </c>
      <c r="F42" s="4" t="s">
        <v>1081</v>
      </c>
      <c r="G42" s="4" t="s">
        <v>1100</v>
      </c>
      <c r="J42" s="4" t="s">
        <v>1191</v>
      </c>
    </row>
    <row r="43" spans="1:10">
      <c r="A43" s="4">
        <v>42</v>
      </c>
      <c r="B43" s="4" t="s">
        <v>944</v>
      </c>
      <c r="C43" s="4" t="s">
        <v>158</v>
      </c>
      <c r="D43" s="4" t="s">
        <v>1101</v>
      </c>
      <c r="E43" s="4" t="s">
        <v>1102</v>
      </c>
      <c r="F43" s="4" t="s">
        <v>1081</v>
      </c>
      <c r="G43" s="4" t="s">
        <v>1103</v>
      </c>
      <c r="J43" s="4" t="s">
        <v>1191</v>
      </c>
    </row>
    <row r="44" spans="1:10">
      <c r="A44" s="4">
        <v>43</v>
      </c>
      <c r="B44" s="4" t="s">
        <v>944</v>
      </c>
      <c r="C44" s="4" t="s">
        <v>158</v>
      </c>
      <c r="D44" s="4" t="s">
        <v>1104</v>
      </c>
      <c r="E44" s="4" t="s">
        <v>1105</v>
      </c>
      <c r="F44" s="4" t="s">
        <v>1081</v>
      </c>
      <c r="G44" s="4" t="s">
        <v>1106</v>
      </c>
      <c r="J44" s="4" t="s">
        <v>1191</v>
      </c>
    </row>
    <row r="45" spans="1:10">
      <c r="A45" s="4">
        <v>44</v>
      </c>
      <c r="B45" s="4" t="s">
        <v>944</v>
      </c>
      <c r="C45" s="4" t="s">
        <v>158</v>
      </c>
      <c r="D45" s="4" t="s">
        <v>1107</v>
      </c>
      <c r="E45" s="4" t="s">
        <v>1108</v>
      </c>
      <c r="F45" s="4" t="s">
        <v>1109</v>
      </c>
      <c r="G45" s="4" t="s">
        <v>1110</v>
      </c>
      <c r="J45" s="4" t="s">
        <v>1191</v>
      </c>
    </row>
    <row r="46" spans="1:10">
      <c r="A46" s="4">
        <v>45</v>
      </c>
      <c r="B46" s="4" t="s">
        <v>944</v>
      </c>
      <c r="C46" s="4" t="s">
        <v>158</v>
      </c>
      <c r="D46" s="4" t="s">
        <v>1111</v>
      </c>
      <c r="E46" s="4" t="s">
        <v>1112</v>
      </c>
      <c r="F46" s="4" t="s">
        <v>1109</v>
      </c>
      <c r="G46" s="4" t="s">
        <v>1113</v>
      </c>
      <c r="J46" s="4" t="s">
        <v>1191</v>
      </c>
    </row>
    <row r="47" spans="1:10">
      <c r="A47" s="4">
        <v>46</v>
      </c>
      <c r="B47" s="4" t="s">
        <v>944</v>
      </c>
      <c r="C47" s="4" t="s">
        <v>158</v>
      </c>
      <c r="D47" s="4" t="s">
        <v>1114</v>
      </c>
      <c r="E47" s="4" t="s">
        <v>1115</v>
      </c>
      <c r="F47" s="4" t="s">
        <v>1109</v>
      </c>
      <c r="G47" s="4" t="s">
        <v>1116</v>
      </c>
      <c r="J47" s="4" t="s">
        <v>1191</v>
      </c>
    </row>
    <row r="48" spans="1:10">
      <c r="A48" s="4">
        <v>47</v>
      </c>
      <c r="B48" s="4" t="s">
        <v>944</v>
      </c>
      <c r="C48" s="4" t="s">
        <v>158</v>
      </c>
      <c r="D48" s="4" t="s">
        <v>1117</v>
      </c>
      <c r="E48" s="4" t="s">
        <v>1118</v>
      </c>
      <c r="F48" s="4" t="s">
        <v>1119</v>
      </c>
      <c r="G48" s="4" t="s">
        <v>1120</v>
      </c>
      <c r="H48" s="4" t="s">
        <v>1121</v>
      </c>
      <c r="J48" s="4" t="s">
        <v>1191</v>
      </c>
    </row>
    <row r="49" spans="1:10">
      <c r="A49" s="4">
        <v>48</v>
      </c>
      <c r="B49" s="4" t="s">
        <v>944</v>
      </c>
      <c r="C49" s="4" t="s">
        <v>158</v>
      </c>
      <c r="D49" s="4" t="s">
        <v>1122</v>
      </c>
      <c r="E49" s="4" t="s">
        <v>1123</v>
      </c>
      <c r="F49" s="4" t="s">
        <v>1124</v>
      </c>
      <c r="G49" s="4" t="s">
        <v>1125</v>
      </c>
      <c r="J49" s="4" t="s">
        <v>1191</v>
      </c>
    </row>
    <row r="50" spans="1:10">
      <c r="A50" s="4">
        <v>49</v>
      </c>
      <c r="B50" s="4" t="s">
        <v>944</v>
      </c>
      <c r="C50" s="4" t="s">
        <v>158</v>
      </c>
      <c r="D50" s="4" t="s">
        <v>1126</v>
      </c>
      <c r="E50" s="4" t="s">
        <v>1127</v>
      </c>
      <c r="F50" s="4" t="s">
        <v>1128</v>
      </c>
      <c r="G50" s="4" t="s">
        <v>966</v>
      </c>
      <c r="J50" s="4" t="s">
        <v>1191</v>
      </c>
    </row>
    <row r="51" spans="1:10">
      <c r="A51" s="4">
        <v>50</v>
      </c>
      <c r="B51" s="4" t="s">
        <v>944</v>
      </c>
      <c r="C51" s="4" t="s">
        <v>158</v>
      </c>
      <c r="D51" s="4" t="s">
        <v>1129</v>
      </c>
      <c r="E51" s="4" t="s">
        <v>1130</v>
      </c>
      <c r="F51" s="4" t="s">
        <v>1131</v>
      </c>
      <c r="G51" s="4" t="s">
        <v>948</v>
      </c>
      <c r="H51" s="4" t="s">
        <v>1132</v>
      </c>
      <c r="J51" s="4" t="s">
        <v>1191</v>
      </c>
    </row>
    <row r="52" spans="1:10">
      <c r="A52" s="4">
        <v>51</v>
      </c>
      <c r="B52" s="4" t="s">
        <v>944</v>
      </c>
      <c r="C52" s="4" t="s">
        <v>158</v>
      </c>
      <c r="D52" s="4" t="s">
        <v>1133</v>
      </c>
      <c r="E52" s="4" t="s">
        <v>1134</v>
      </c>
      <c r="F52" s="4" t="s">
        <v>1135</v>
      </c>
      <c r="G52" s="4" t="s">
        <v>1075</v>
      </c>
      <c r="J52" s="4" t="s">
        <v>1191</v>
      </c>
    </row>
    <row r="53" spans="1:10">
      <c r="A53" s="4">
        <v>52</v>
      </c>
      <c r="B53" s="4" t="s">
        <v>944</v>
      </c>
      <c r="C53" s="4" t="s">
        <v>158</v>
      </c>
      <c r="D53" s="4" t="s">
        <v>1136</v>
      </c>
      <c r="E53" s="4" t="s">
        <v>1137</v>
      </c>
      <c r="F53" s="4" t="s">
        <v>1138</v>
      </c>
      <c r="G53" s="4" t="s">
        <v>1075</v>
      </c>
      <c r="J53" s="4" t="s">
        <v>1191</v>
      </c>
    </row>
    <row r="54" spans="1:10">
      <c r="A54" s="4">
        <v>53</v>
      </c>
      <c r="B54" s="4" t="s">
        <v>944</v>
      </c>
      <c r="C54" s="4" t="s">
        <v>158</v>
      </c>
      <c r="D54" s="4" t="s">
        <v>1139</v>
      </c>
      <c r="E54" s="4" t="s">
        <v>1140</v>
      </c>
      <c r="F54" s="4" t="s">
        <v>1141</v>
      </c>
      <c r="G54" s="4" t="s">
        <v>1142</v>
      </c>
      <c r="H54" s="4" t="s">
        <v>1143</v>
      </c>
      <c r="J54" s="4" t="s">
        <v>1191</v>
      </c>
    </row>
    <row r="55" spans="1:10">
      <c r="A55" s="4">
        <v>54</v>
      </c>
      <c r="B55" s="4" t="s">
        <v>944</v>
      </c>
      <c r="C55" s="4" t="s">
        <v>158</v>
      </c>
      <c r="D55" s="4" t="s">
        <v>1144</v>
      </c>
      <c r="E55" s="4" t="s">
        <v>1145</v>
      </c>
      <c r="F55" s="4" t="s">
        <v>1146</v>
      </c>
      <c r="G55" s="4" t="s">
        <v>1075</v>
      </c>
      <c r="J55" s="4" t="s">
        <v>1191</v>
      </c>
    </row>
    <row r="56" spans="1:10">
      <c r="A56" s="4">
        <v>55</v>
      </c>
      <c r="B56" s="4" t="s">
        <v>944</v>
      </c>
      <c r="C56" s="4" t="s">
        <v>158</v>
      </c>
      <c r="D56" s="4" t="s">
        <v>1147</v>
      </c>
      <c r="E56" s="4" t="s">
        <v>1148</v>
      </c>
      <c r="F56" s="4" t="s">
        <v>1149</v>
      </c>
      <c r="G56" s="4" t="s">
        <v>948</v>
      </c>
      <c r="J56" s="4" t="s">
        <v>1191</v>
      </c>
    </row>
    <row r="57" spans="1:10">
      <c r="A57" s="4">
        <v>56</v>
      </c>
      <c r="B57" s="4" t="s">
        <v>944</v>
      </c>
      <c r="C57" s="4" t="s">
        <v>158</v>
      </c>
      <c r="D57" s="4" t="s">
        <v>1150</v>
      </c>
      <c r="E57" s="4" t="s">
        <v>1151</v>
      </c>
      <c r="F57" s="4" t="s">
        <v>951</v>
      </c>
      <c r="G57" s="4" t="s">
        <v>1152</v>
      </c>
      <c r="J57" s="4" t="s">
        <v>1191</v>
      </c>
    </row>
    <row r="58" spans="1:10">
      <c r="A58" s="4">
        <v>57</v>
      </c>
      <c r="B58" s="4" t="s">
        <v>944</v>
      </c>
      <c r="C58" s="4" t="s">
        <v>158</v>
      </c>
      <c r="D58" s="4" t="s">
        <v>1153</v>
      </c>
      <c r="E58" s="4" t="s">
        <v>1154</v>
      </c>
      <c r="F58" s="4" t="s">
        <v>1155</v>
      </c>
      <c r="G58" s="4" t="s">
        <v>970</v>
      </c>
      <c r="J58" s="4" t="s">
        <v>1191</v>
      </c>
    </row>
    <row r="59" spans="1:10">
      <c r="A59" s="4">
        <v>58</v>
      </c>
      <c r="B59" s="4" t="s">
        <v>944</v>
      </c>
      <c r="C59" s="4" t="s">
        <v>158</v>
      </c>
      <c r="D59" s="4" t="s">
        <v>1156</v>
      </c>
      <c r="E59" s="4" t="s">
        <v>1157</v>
      </c>
      <c r="F59" s="4" t="s">
        <v>1158</v>
      </c>
      <c r="G59" s="4" t="s">
        <v>970</v>
      </c>
      <c r="J59" s="4" t="s">
        <v>1191</v>
      </c>
    </row>
    <row r="60" spans="1:10">
      <c r="A60" s="4">
        <v>59</v>
      </c>
      <c r="B60" s="4" t="s">
        <v>944</v>
      </c>
      <c r="C60" s="4" t="s">
        <v>158</v>
      </c>
      <c r="D60" s="4" t="s">
        <v>1159</v>
      </c>
      <c r="E60" s="4" t="s">
        <v>1160</v>
      </c>
      <c r="F60" s="4" t="s">
        <v>1161</v>
      </c>
      <c r="G60" s="4" t="s">
        <v>970</v>
      </c>
      <c r="H60" s="4" t="s">
        <v>1162</v>
      </c>
      <c r="J60" s="4" t="s">
        <v>1191</v>
      </c>
    </row>
    <row r="61" spans="1:10">
      <c r="A61" s="4">
        <v>60</v>
      </c>
      <c r="B61" s="4" t="s">
        <v>944</v>
      </c>
      <c r="C61" s="4" t="s">
        <v>158</v>
      </c>
      <c r="D61" s="4" t="s">
        <v>1163</v>
      </c>
      <c r="E61" s="4" t="s">
        <v>1164</v>
      </c>
      <c r="F61" s="4" t="s">
        <v>1165</v>
      </c>
      <c r="G61" s="4" t="s">
        <v>1166</v>
      </c>
      <c r="H61" s="4" t="s">
        <v>1167</v>
      </c>
      <c r="J61" s="4" t="s">
        <v>1191</v>
      </c>
    </row>
    <row r="62" spans="1:10">
      <c r="A62" s="4">
        <v>61</v>
      </c>
      <c r="B62" s="4" t="s">
        <v>944</v>
      </c>
      <c r="C62" s="4" t="s">
        <v>158</v>
      </c>
      <c r="D62" s="4" t="s">
        <v>1168</v>
      </c>
      <c r="E62" s="4" t="s">
        <v>1169</v>
      </c>
      <c r="F62" s="4" t="s">
        <v>1170</v>
      </c>
      <c r="G62" s="4" t="s">
        <v>1075</v>
      </c>
      <c r="H62" s="4" t="s">
        <v>1171</v>
      </c>
      <c r="J62" s="4" t="s">
        <v>1191</v>
      </c>
    </row>
    <row r="63" spans="1:10">
      <c r="A63" s="4">
        <v>62</v>
      </c>
      <c r="B63" s="4" t="s">
        <v>944</v>
      </c>
      <c r="C63" s="4" t="s">
        <v>158</v>
      </c>
      <c r="D63" s="4" t="s">
        <v>1172</v>
      </c>
      <c r="E63" s="4" t="s">
        <v>1173</v>
      </c>
      <c r="F63" s="4" t="s">
        <v>1174</v>
      </c>
      <c r="G63" s="4" t="s">
        <v>1175</v>
      </c>
      <c r="J63" s="4" t="s">
        <v>1191</v>
      </c>
    </row>
    <row r="64" spans="1:10">
      <c r="A64" s="4">
        <v>63</v>
      </c>
      <c r="B64" s="4" t="s">
        <v>944</v>
      </c>
      <c r="C64" s="4" t="s">
        <v>158</v>
      </c>
      <c r="D64" s="4" t="s">
        <v>1176</v>
      </c>
      <c r="E64" s="4" t="s">
        <v>1177</v>
      </c>
      <c r="F64" s="4" t="s">
        <v>1178</v>
      </c>
      <c r="G64" s="4" t="s">
        <v>1175</v>
      </c>
      <c r="J64" s="4" t="s">
        <v>1191</v>
      </c>
    </row>
    <row r="65" spans="1:10">
      <c r="A65" s="4">
        <v>64</v>
      </c>
      <c r="B65" s="4" t="s">
        <v>944</v>
      </c>
      <c r="C65" s="4" t="s">
        <v>158</v>
      </c>
      <c r="D65" s="4" t="s">
        <v>1179</v>
      </c>
      <c r="E65" s="4" t="s">
        <v>1180</v>
      </c>
      <c r="F65" s="4" t="s">
        <v>965</v>
      </c>
      <c r="G65" s="4" t="s">
        <v>1181</v>
      </c>
      <c r="J65" s="4" t="s">
        <v>1191</v>
      </c>
    </row>
    <row r="66" spans="1:10">
      <c r="A66" s="4">
        <v>65</v>
      </c>
      <c r="B66" s="4" t="s">
        <v>944</v>
      </c>
      <c r="C66" s="4" t="s">
        <v>158</v>
      </c>
      <c r="D66" s="4" t="s">
        <v>1182</v>
      </c>
      <c r="E66" s="4" t="s">
        <v>1183</v>
      </c>
      <c r="F66" s="4" t="s">
        <v>1119</v>
      </c>
      <c r="G66" s="4" t="s">
        <v>1184</v>
      </c>
      <c r="J66" s="4" t="s">
        <v>1191</v>
      </c>
    </row>
    <row r="67" spans="1:10">
      <c r="A67" s="4">
        <v>66</v>
      </c>
      <c r="B67" s="4" t="s">
        <v>944</v>
      </c>
      <c r="C67" s="4" t="s">
        <v>158</v>
      </c>
      <c r="D67" s="4" t="s">
        <v>1185</v>
      </c>
      <c r="E67" s="4" t="s">
        <v>1186</v>
      </c>
      <c r="F67" s="4" t="s">
        <v>1187</v>
      </c>
      <c r="G67" s="4" t="s">
        <v>1057</v>
      </c>
      <c r="J67" s="4" t="s">
        <v>1191</v>
      </c>
    </row>
    <row r="68" spans="1:10">
      <c r="A68" s="4">
        <v>67</v>
      </c>
      <c r="B68" s="4" t="s">
        <v>944</v>
      </c>
      <c r="C68" s="4" t="s">
        <v>158</v>
      </c>
      <c r="D68" s="4" t="s">
        <v>1188</v>
      </c>
      <c r="E68" s="4" t="s">
        <v>1189</v>
      </c>
      <c r="F68" s="4" t="s">
        <v>1190</v>
      </c>
      <c r="G68" s="4" t="s">
        <v>1021</v>
      </c>
      <c r="J68" s="4" t="s">
        <v>1191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J43" sqref="J43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31669454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4" t="s">
        <v>557</v>
      </c>
      <c r="F5" s="935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158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446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444</v>
      </c>
      <c r="F11" s="904" t="s">
        <v>934</v>
      </c>
      <c r="G11" s="477"/>
    </row>
    <row r="12" spans="1:12" ht="27">
      <c r="D12" s="22"/>
      <c r="E12" s="79" t="s">
        <v>445</v>
      </c>
      <c r="F12" s="904" t="s">
        <v>935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49" t="s">
        <v>42</v>
      </c>
      <c r="G14" s="479"/>
    </row>
    <row r="15" spans="1:12" ht="27" hidden="1">
      <c r="D15" s="22"/>
      <c r="E15" s="79" t="s">
        <v>281</v>
      </c>
      <c r="F15" s="873" t="s">
        <v>718</v>
      </c>
      <c r="G15" s="479"/>
    </row>
    <row r="16" spans="1:12" ht="27" hidden="1">
      <c r="D16" s="22"/>
      <c r="E16" s="732" t="s">
        <v>583</v>
      </c>
      <c r="F16" s="873"/>
      <c r="G16" s="479"/>
    </row>
    <row r="17" spans="1:9" ht="19.5" customHeight="1">
      <c r="A17" s="270"/>
      <c r="B17" s="864"/>
      <c r="D17" s="24"/>
      <c r="E17" s="23"/>
      <c r="F17" s="866" t="s">
        <v>705</v>
      </c>
      <c r="G17" s="25"/>
      <c r="I17" s="865"/>
    </row>
    <row r="18" spans="1:9" s="872" customFormat="1" ht="5.25" hidden="1">
      <c r="A18" s="867"/>
      <c r="B18" s="482"/>
      <c r="C18" s="868"/>
      <c r="D18" s="869"/>
      <c r="E18" s="870"/>
      <c r="F18" s="871"/>
      <c r="G18" s="869"/>
      <c r="I18" s="484"/>
    </row>
    <row r="19" spans="1:9" ht="27">
      <c r="D19" s="22"/>
      <c r="E19" s="747" t="s">
        <v>584</v>
      </c>
      <c r="F19" s="850" t="s">
        <v>1192</v>
      </c>
      <c r="G19" s="479"/>
    </row>
    <row r="20" spans="1:9" ht="27">
      <c r="D20" s="22"/>
      <c r="E20" s="747" t="s">
        <v>585</v>
      </c>
      <c r="F20" s="849" t="s">
        <v>1193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4"/>
      <c r="D22" s="24"/>
      <c r="E22" s="23"/>
      <c r="F22" s="866" t="s">
        <v>632</v>
      </c>
      <c r="G22" s="25"/>
      <c r="I22" s="865"/>
    </row>
    <row r="23" spans="1:9" s="872" customFormat="1" ht="5.25" hidden="1">
      <c r="A23" s="867"/>
      <c r="B23" s="482"/>
      <c r="C23" s="868"/>
      <c r="D23" s="869"/>
      <c r="E23" s="870"/>
      <c r="F23" s="871"/>
      <c r="G23" s="869"/>
      <c r="I23" s="484"/>
    </row>
    <row r="24" spans="1:9" ht="27" hidden="1">
      <c r="D24" s="22"/>
      <c r="E24" s="747" t="s">
        <v>633</v>
      </c>
      <c r="F24" s="873"/>
      <c r="G24" s="479"/>
    </row>
    <row r="25" spans="1:9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1066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1067</v>
      </c>
      <c r="G31" s="478"/>
    </row>
    <row r="32" spans="1:9" ht="27">
      <c r="C32" s="26"/>
      <c r="D32" s="27"/>
      <c r="E32" s="28" t="s">
        <v>54</v>
      </c>
      <c r="F32" s="427" t="s">
        <v>986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1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509</v>
      </c>
      <c r="F38" s="905" t="s">
        <v>1194</v>
      </c>
      <c r="G38" s="477"/>
    </row>
    <row r="39" spans="1:9" ht="27">
      <c r="A39" s="272"/>
      <c r="B39" s="89"/>
      <c r="D39" s="31"/>
      <c r="E39" s="39" t="s">
        <v>510</v>
      </c>
      <c r="F39" s="849" t="s">
        <v>1195</v>
      </c>
      <c r="G39" s="477"/>
    </row>
    <row r="40" spans="1:9" ht="19.5">
      <c r="D40" s="22"/>
      <c r="E40" s="23"/>
      <c r="F40" s="560" t="s">
        <v>540</v>
      </c>
      <c r="G40" s="19"/>
    </row>
    <row r="41" spans="1:9" ht="27">
      <c r="A41" s="272"/>
      <c r="D41" s="19"/>
      <c r="E41" s="558" t="s">
        <v>77</v>
      </c>
      <c r="F41" s="905" t="s">
        <v>1196</v>
      </c>
      <c r="G41" s="477"/>
    </row>
    <row r="42" spans="1:9" ht="27">
      <c r="A42" s="272"/>
      <c r="B42" s="89"/>
      <c r="D42" s="31"/>
      <c r="E42" s="558" t="s">
        <v>78</v>
      </c>
      <c r="F42" s="905" t="s">
        <v>1197</v>
      </c>
      <c r="G42" s="477"/>
    </row>
    <row r="43" spans="1:9" ht="27">
      <c r="A43" s="272"/>
      <c r="B43" s="89"/>
      <c r="D43" s="31"/>
      <c r="E43" s="558" t="s">
        <v>541</v>
      </c>
      <c r="F43" s="905" t="s">
        <v>1198</v>
      </c>
      <c r="G43" s="477"/>
    </row>
    <row r="44" spans="1:9" ht="27">
      <c r="D44" s="22"/>
      <c r="E44" s="559" t="s">
        <v>542</v>
      </c>
      <c r="F44" s="905" t="s">
        <v>1199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6"/>
      <c r="F52" s="936"/>
      <c r="G52" s="936"/>
      <c r="H52" s="936"/>
      <c r="I52" s="936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cols>
    <col min="1" max="1" width="9.140625" style="820"/>
  </cols>
  <sheetData>
    <row r="1" spans="1:4">
      <c r="A1" s="820" t="s">
        <v>930</v>
      </c>
      <c r="B1" t="s">
        <v>477</v>
      </c>
      <c r="C1" t="s">
        <v>478</v>
      </c>
      <c r="D1" t="s">
        <v>929</v>
      </c>
    </row>
    <row r="2" spans="1:4">
      <c r="A2" s="820">
        <v>1</v>
      </c>
      <c r="B2" t="s">
        <v>719</v>
      </c>
      <c r="C2" t="s">
        <v>721</v>
      </c>
      <c r="D2" t="s">
        <v>722</v>
      </c>
    </row>
    <row r="3" spans="1:4">
      <c r="A3" s="820">
        <v>2</v>
      </c>
      <c r="B3" t="s">
        <v>719</v>
      </c>
      <c r="C3" t="s">
        <v>719</v>
      </c>
      <c r="D3" t="s">
        <v>720</v>
      </c>
    </row>
    <row r="4" spans="1:4">
      <c r="A4" s="820">
        <v>3</v>
      </c>
      <c r="B4" t="s">
        <v>719</v>
      </c>
      <c r="C4" t="s">
        <v>723</v>
      </c>
      <c r="D4" t="s">
        <v>724</v>
      </c>
    </row>
    <row r="5" spans="1:4">
      <c r="A5" s="820">
        <v>4</v>
      </c>
      <c r="B5" t="s">
        <v>719</v>
      </c>
      <c r="C5" t="s">
        <v>725</v>
      </c>
      <c r="D5" t="s">
        <v>726</v>
      </c>
    </row>
    <row r="6" spans="1:4">
      <c r="A6" s="820">
        <v>5</v>
      </c>
      <c r="B6" t="s">
        <v>719</v>
      </c>
      <c r="C6" t="s">
        <v>727</v>
      </c>
      <c r="D6" t="s">
        <v>728</v>
      </c>
    </row>
    <row r="7" spans="1:4">
      <c r="A7" s="820">
        <v>6</v>
      </c>
      <c r="B7" t="s">
        <v>719</v>
      </c>
      <c r="C7" t="s">
        <v>729</v>
      </c>
      <c r="D7" t="s">
        <v>730</v>
      </c>
    </row>
    <row r="8" spans="1:4">
      <c r="A8" s="820">
        <v>7</v>
      </c>
      <c r="B8" t="s">
        <v>719</v>
      </c>
      <c r="C8" t="s">
        <v>731</v>
      </c>
      <c r="D8" t="s">
        <v>732</v>
      </c>
    </row>
    <row r="9" spans="1:4">
      <c r="A9" s="820">
        <v>8</v>
      </c>
      <c r="B9" t="s">
        <v>719</v>
      </c>
      <c r="C9" t="s">
        <v>733</v>
      </c>
      <c r="D9" t="s">
        <v>734</v>
      </c>
    </row>
    <row r="10" spans="1:4">
      <c r="A10" s="820">
        <v>9</v>
      </c>
      <c r="B10" t="s">
        <v>735</v>
      </c>
      <c r="C10" t="s">
        <v>735</v>
      </c>
      <c r="D10" t="s">
        <v>736</v>
      </c>
    </row>
    <row r="11" spans="1:4">
      <c r="A11" s="820">
        <v>10</v>
      </c>
      <c r="B11" t="s">
        <v>735</v>
      </c>
      <c r="C11" t="s">
        <v>737</v>
      </c>
      <c r="D11" t="s">
        <v>738</v>
      </c>
    </row>
    <row r="12" spans="1:4">
      <c r="A12" s="820">
        <v>11</v>
      </c>
      <c r="B12" t="s">
        <v>735</v>
      </c>
      <c r="C12" t="s">
        <v>739</v>
      </c>
      <c r="D12" t="s">
        <v>740</v>
      </c>
    </row>
    <row r="13" spans="1:4">
      <c r="A13" s="820">
        <v>12</v>
      </c>
      <c r="B13" t="s">
        <v>735</v>
      </c>
      <c r="C13" t="s">
        <v>741</v>
      </c>
      <c r="D13" t="s">
        <v>742</v>
      </c>
    </row>
    <row r="14" spans="1:4">
      <c r="A14" s="820">
        <v>13</v>
      </c>
      <c r="B14" t="s">
        <v>735</v>
      </c>
      <c r="C14" t="s">
        <v>743</v>
      </c>
      <c r="D14" t="s">
        <v>744</v>
      </c>
    </row>
    <row r="15" spans="1:4">
      <c r="A15" s="820">
        <v>14</v>
      </c>
      <c r="B15" t="s">
        <v>735</v>
      </c>
      <c r="C15" t="s">
        <v>745</v>
      </c>
      <c r="D15" t="s">
        <v>746</v>
      </c>
    </row>
    <row r="16" spans="1:4">
      <c r="A16" s="820">
        <v>15</v>
      </c>
      <c r="B16" t="s">
        <v>735</v>
      </c>
      <c r="C16" t="s">
        <v>747</v>
      </c>
      <c r="D16" t="s">
        <v>748</v>
      </c>
    </row>
    <row r="17" spans="1:4">
      <c r="A17" s="820">
        <v>16</v>
      </c>
      <c r="B17" t="s">
        <v>749</v>
      </c>
      <c r="C17" t="s">
        <v>749</v>
      </c>
      <c r="D17" t="s">
        <v>750</v>
      </c>
    </row>
    <row r="18" spans="1:4">
      <c r="A18" s="820">
        <v>17</v>
      </c>
      <c r="B18" t="s">
        <v>751</v>
      </c>
      <c r="C18" t="s">
        <v>753</v>
      </c>
      <c r="D18" t="s">
        <v>754</v>
      </c>
    </row>
    <row r="19" spans="1:4">
      <c r="A19" s="820">
        <v>18</v>
      </c>
      <c r="B19" t="s">
        <v>751</v>
      </c>
      <c r="C19" t="s">
        <v>751</v>
      </c>
      <c r="D19" t="s">
        <v>752</v>
      </c>
    </row>
    <row r="20" spans="1:4">
      <c r="A20" s="820">
        <v>19</v>
      </c>
      <c r="B20" t="s">
        <v>751</v>
      </c>
      <c r="C20" t="s">
        <v>755</v>
      </c>
      <c r="D20" t="s">
        <v>756</v>
      </c>
    </row>
    <row r="21" spans="1:4">
      <c r="A21" s="820">
        <v>20</v>
      </c>
      <c r="B21" t="s">
        <v>751</v>
      </c>
      <c r="C21" t="s">
        <v>757</v>
      </c>
      <c r="D21" t="s">
        <v>758</v>
      </c>
    </row>
    <row r="22" spans="1:4">
      <c r="A22" s="820">
        <v>21</v>
      </c>
      <c r="B22" t="s">
        <v>751</v>
      </c>
      <c r="C22" t="s">
        <v>759</v>
      </c>
      <c r="D22" t="s">
        <v>760</v>
      </c>
    </row>
    <row r="23" spans="1:4">
      <c r="A23" s="820">
        <v>22</v>
      </c>
      <c r="B23" t="s">
        <v>751</v>
      </c>
      <c r="C23" t="s">
        <v>761</v>
      </c>
      <c r="D23" t="s">
        <v>762</v>
      </c>
    </row>
    <row r="24" spans="1:4">
      <c r="A24" s="820">
        <v>23</v>
      </c>
      <c r="B24" t="s">
        <v>751</v>
      </c>
      <c r="C24" t="s">
        <v>763</v>
      </c>
      <c r="D24" t="s">
        <v>764</v>
      </c>
    </row>
    <row r="25" spans="1:4">
      <c r="A25" s="820">
        <v>24</v>
      </c>
      <c r="B25" t="s">
        <v>751</v>
      </c>
      <c r="C25" t="s">
        <v>765</v>
      </c>
      <c r="D25" t="s">
        <v>766</v>
      </c>
    </row>
    <row r="26" spans="1:4">
      <c r="A26" s="820">
        <v>25</v>
      </c>
      <c r="B26" t="s">
        <v>751</v>
      </c>
      <c r="C26" t="s">
        <v>767</v>
      </c>
      <c r="D26" t="s">
        <v>768</v>
      </c>
    </row>
    <row r="27" spans="1:4">
      <c r="A27" s="820">
        <v>26</v>
      </c>
      <c r="B27" t="s">
        <v>751</v>
      </c>
      <c r="C27" t="s">
        <v>769</v>
      </c>
      <c r="D27" t="s">
        <v>770</v>
      </c>
    </row>
    <row r="28" spans="1:4">
      <c r="A28" s="820">
        <v>27</v>
      </c>
      <c r="B28" t="s">
        <v>751</v>
      </c>
      <c r="C28" t="s">
        <v>771</v>
      </c>
      <c r="D28" t="s">
        <v>772</v>
      </c>
    </row>
    <row r="29" spans="1:4">
      <c r="A29" s="820">
        <v>28</v>
      </c>
      <c r="B29" t="s">
        <v>773</v>
      </c>
      <c r="C29" t="s">
        <v>773</v>
      </c>
      <c r="D29" t="s">
        <v>774</v>
      </c>
    </row>
    <row r="30" spans="1:4">
      <c r="A30" s="820">
        <v>29</v>
      </c>
      <c r="B30" t="s">
        <v>775</v>
      </c>
      <c r="C30" t="s">
        <v>775</v>
      </c>
      <c r="D30" t="s">
        <v>776</v>
      </c>
    </row>
    <row r="31" spans="1:4">
      <c r="A31" s="820">
        <v>30</v>
      </c>
      <c r="B31" t="s">
        <v>777</v>
      </c>
      <c r="C31" t="s">
        <v>777</v>
      </c>
      <c r="D31" t="s">
        <v>778</v>
      </c>
    </row>
    <row r="32" spans="1:4">
      <c r="A32" s="820">
        <v>31</v>
      </c>
      <c r="B32" t="s">
        <v>779</v>
      </c>
      <c r="C32" t="s">
        <v>781</v>
      </c>
      <c r="D32" t="s">
        <v>782</v>
      </c>
    </row>
    <row r="33" spans="1:4">
      <c r="A33" s="820">
        <v>32</v>
      </c>
      <c r="B33" t="s">
        <v>779</v>
      </c>
      <c r="C33" t="s">
        <v>783</v>
      </c>
      <c r="D33" t="s">
        <v>784</v>
      </c>
    </row>
    <row r="34" spans="1:4">
      <c r="A34" s="820">
        <v>33</v>
      </c>
      <c r="B34" t="s">
        <v>779</v>
      </c>
      <c r="C34" t="s">
        <v>785</v>
      </c>
      <c r="D34" t="s">
        <v>786</v>
      </c>
    </row>
    <row r="35" spans="1:4">
      <c r="A35" s="820">
        <v>34</v>
      </c>
      <c r="B35" t="s">
        <v>779</v>
      </c>
      <c r="C35" t="s">
        <v>779</v>
      </c>
      <c r="D35" t="s">
        <v>780</v>
      </c>
    </row>
    <row r="36" spans="1:4">
      <c r="A36" s="820">
        <v>35</v>
      </c>
      <c r="B36" t="s">
        <v>779</v>
      </c>
      <c r="C36" t="s">
        <v>787</v>
      </c>
      <c r="D36" t="s">
        <v>788</v>
      </c>
    </row>
    <row r="37" spans="1:4">
      <c r="A37" s="820">
        <v>36</v>
      </c>
      <c r="B37" t="s">
        <v>779</v>
      </c>
      <c r="C37" t="s">
        <v>789</v>
      </c>
      <c r="D37" t="s">
        <v>790</v>
      </c>
    </row>
    <row r="38" spans="1:4">
      <c r="A38" s="820">
        <v>37</v>
      </c>
      <c r="B38" t="s">
        <v>779</v>
      </c>
      <c r="C38" t="s">
        <v>791</v>
      </c>
      <c r="D38" t="s">
        <v>792</v>
      </c>
    </row>
    <row r="39" spans="1:4">
      <c r="A39" s="820">
        <v>38</v>
      </c>
      <c r="B39" t="s">
        <v>779</v>
      </c>
      <c r="C39" t="s">
        <v>793</v>
      </c>
      <c r="D39" t="s">
        <v>794</v>
      </c>
    </row>
    <row r="40" spans="1:4">
      <c r="A40" s="820">
        <v>39</v>
      </c>
      <c r="B40" t="s">
        <v>779</v>
      </c>
      <c r="C40" t="s">
        <v>795</v>
      </c>
      <c r="D40" t="s">
        <v>796</v>
      </c>
    </row>
    <row r="41" spans="1:4">
      <c r="A41" s="820">
        <v>40</v>
      </c>
      <c r="B41" t="s">
        <v>797</v>
      </c>
      <c r="C41" t="s">
        <v>797</v>
      </c>
      <c r="D41" t="s">
        <v>798</v>
      </c>
    </row>
    <row r="42" spans="1:4">
      <c r="A42" s="820">
        <v>41</v>
      </c>
      <c r="B42" t="s">
        <v>799</v>
      </c>
      <c r="C42" t="s">
        <v>801</v>
      </c>
      <c r="D42" t="s">
        <v>802</v>
      </c>
    </row>
    <row r="43" spans="1:4">
      <c r="A43" s="820">
        <v>42</v>
      </c>
      <c r="B43" t="s">
        <v>799</v>
      </c>
      <c r="C43" t="s">
        <v>803</v>
      </c>
      <c r="D43" t="s">
        <v>804</v>
      </c>
    </row>
    <row r="44" spans="1:4">
      <c r="A44" s="820">
        <v>43</v>
      </c>
      <c r="B44" t="s">
        <v>799</v>
      </c>
      <c r="C44" t="s">
        <v>805</v>
      </c>
      <c r="D44" t="s">
        <v>806</v>
      </c>
    </row>
    <row r="45" spans="1:4">
      <c r="A45" s="820">
        <v>44</v>
      </c>
      <c r="B45" t="s">
        <v>799</v>
      </c>
      <c r="C45" t="s">
        <v>807</v>
      </c>
      <c r="D45" t="s">
        <v>808</v>
      </c>
    </row>
    <row r="46" spans="1:4">
      <c r="A46" s="820">
        <v>45</v>
      </c>
      <c r="B46" t="s">
        <v>799</v>
      </c>
      <c r="C46" t="s">
        <v>809</v>
      </c>
      <c r="D46" t="s">
        <v>810</v>
      </c>
    </row>
    <row r="47" spans="1:4">
      <c r="A47" s="820">
        <v>46</v>
      </c>
      <c r="B47" t="s">
        <v>799</v>
      </c>
      <c r="C47" t="s">
        <v>811</v>
      </c>
      <c r="D47" t="s">
        <v>812</v>
      </c>
    </row>
    <row r="48" spans="1:4">
      <c r="A48" s="820">
        <v>47</v>
      </c>
      <c r="B48" t="s">
        <v>799</v>
      </c>
      <c r="C48" t="s">
        <v>799</v>
      </c>
      <c r="D48" t="s">
        <v>800</v>
      </c>
    </row>
    <row r="49" spans="1:4">
      <c r="A49" s="820">
        <v>48</v>
      </c>
      <c r="B49" t="s">
        <v>799</v>
      </c>
      <c r="C49" t="s">
        <v>813</v>
      </c>
      <c r="D49" t="s">
        <v>814</v>
      </c>
    </row>
    <row r="50" spans="1:4">
      <c r="A50" s="820">
        <v>49</v>
      </c>
      <c r="B50" t="s">
        <v>799</v>
      </c>
      <c r="C50" t="s">
        <v>815</v>
      </c>
      <c r="D50" t="s">
        <v>816</v>
      </c>
    </row>
    <row r="51" spans="1:4">
      <c r="A51" s="820">
        <v>50</v>
      </c>
      <c r="B51" t="s">
        <v>817</v>
      </c>
      <c r="C51" t="s">
        <v>817</v>
      </c>
      <c r="D51" t="s">
        <v>818</v>
      </c>
    </row>
    <row r="52" spans="1:4">
      <c r="A52" s="820">
        <v>51</v>
      </c>
      <c r="B52" t="s">
        <v>819</v>
      </c>
      <c r="C52" t="s">
        <v>821</v>
      </c>
      <c r="D52" t="s">
        <v>822</v>
      </c>
    </row>
    <row r="53" spans="1:4">
      <c r="A53" s="820">
        <v>52</v>
      </c>
      <c r="B53" t="s">
        <v>819</v>
      </c>
      <c r="C53" t="s">
        <v>823</v>
      </c>
      <c r="D53" t="s">
        <v>824</v>
      </c>
    </row>
    <row r="54" spans="1:4">
      <c r="A54" s="820">
        <v>53</v>
      </c>
      <c r="B54" t="s">
        <v>819</v>
      </c>
      <c r="C54" t="s">
        <v>825</v>
      </c>
      <c r="D54" t="s">
        <v>826</v>
      </c>
    </row>
    <row r="55" spans="1:4">
      <c r="A55" s="820">
        <v>54</v>
      </c>
      <c r="B55" t="s">
        <v>819</v>
      </c>
      <c r="C55" t="s">
        <v>827</v>
      </c>
      <c r="D55" t="s">
        <v>828</v>
      </c>
    </row>
    <row r="56" spans="1:4">
      <c r="A56" s="820">
        <v>55</v>
      </c>
      <c r="B56" t="s">
        <v>819</v>
      </c>
      <c r="C56" t="s">
        <v>819</v>
      </c>
      <c r="D56" t="s">
        <v>820</v>
      </c>
    </row>
    <row r="57" spans="1:4">
      <c r="A57" s="820">
        <v>56</v>
      </c>
      <c r="B57" t="s">
        <v>819</v>
      </c>
      <c r="C57" t="s">
        <v>829</v>
      </c>
      <c r="D57" t="s">
        <v>830</v>
      </c>
    </row>
    <row r="58" spans="1:4">
      <c r="A58" s="820">
        <v>57</v>
      </c>
      <c r="B58" t="s">
        <v>819</v>
      </c>
      <c r="C58" t="s">
        <v>831</v>
      </c>
      <c r="D58" t="s">
        <v>832</v>
      </c>
    </row>
    <row r="59" spans="1:4">
      <c r="A59" s="820">
        <v>58</v>
      </c>
      <c r="B59" t="s">
        <v>819</v>
      </c>
      <c r="C59" t="s">
        <v>833</v>
      </c>
      <c r="D59" t="s">
        <v>834</v>
      </c>
    </row>
    <row r="60" spans="1:4">
      <c r="A60" s="820">
        <v>59</v>
      </c>
      <c r="B60" t="s">
        <v>819</v>
      </c>
      <c r="C60" t="s">
        <v>835</v>
      </c>
      <c r="D60" t="s">
        <v>836</v>
      </c>
    </row>
    <row r="61" spans="1:4">
      <c r="A61" s="820">
        <v>60</v>
      </c>
      <c r="B61" t="s">
        <v>819</v>
      </c>
      <c r="C61" t="s">
        <v>837</v>
      </c>
      <c r="D61" t="s">
        <v>838</v>
      </c>
    </row>
    <row r="62" spans="1:4">
      <c r="A62" s="820">
        <v>61</v>
      </c>
      <c r="B62" t="s">
        <v>819</v>
      </c>
      <c r="C62" t="s">
        <v>839</v>
      </c>
      <c r="D62" t="s">
        <v>840</v>
      </c>
    </row>
    <row r="63" spans="1:4">
      <c r="A63" s="820">
        <v>62</v>
      </c>
      <c r="B63" t="s">
        <v>819</v>
      </c>
      <c r="C63" t="s">
        <v>841</v>
      </c>
      <c r="D63" t="s">
        <v>842</v>
      </c>
    </row>
    <row r="64" spans="1:4">
      <c r="A64" s="820">
        <v>63</v>
      </c>
      <c r="B64" t="s">
        <v>843</v>
      </c>
      <c r="C64" t="s">
        <v>843</v>
      </c>
      <c r="D64" t="s">
        <v>844</v>
      </c>
    </row>
    <row r="65" spans="1:4">
      <c r="A65" s="820">
        <v>64</v>
      </c>
      <c r="B65" t="s">
        <v>845</v>
      </c>
      <c r="C65" t="s">
        <v>845</v>
      </c>
      <c r="D65" t="s">
        <v>846</v>
      </c>
    </row>
    <row r="66" spans="1:4">
      <c r="A66" s="820">
        <v>65</v>
      </c>
      <c r="B66" t="s">
        <v>847</v>
      </c>
      <c r="C66" t="s">
        <v>847</v>
      </c>
      <c r="D66" t="s">
        <v>848</v>
      </c>
    </row>
    <row r="67" spans="1:4">
      <c r="A67" s="820">
        <v>66</v>
      </c>
      <c r="B67" t="s">
        <v>849</v>
      </c>
      <c r="C67" t="s">
        <v>851</v>
      </c>
      <c r="D67" t="s">
        <v>852</v>
      </c>
    </row>
    <row r="68" spans="1:4">
      <c r="A68" s="820">
        <v>67</v>
      </c>
      <c r="B68" t="s">
        <v>849</v>
      </c>
      <c r="C68" t="s">
        <v>853</v>
      </c>
      <c r="D68" t="s">
        <v>854</v>
      </c>
    </row>
    <row r="69" spans="1:4">
      <c r="A69" s="820">
        <v>68</v>
      </c>
      <c r="B69" t="s">
        <v>849</v>
      </c>
      <c r="C69" t="s">
        <v>855</v>
      </c>
      <c r="D69" t="s">
        <v>856</v>
      </c>
    </row>
    <row r="70" spans="1:4">
      <c r="A70" s="820">
        <v>69</v>
      </c>
      <c r="B70" t="s">
        <v>849</v>
      </c>
      <c r="C70" t="s">
        <v>857</v>
      </c>
      <c r="D70" t="s">
        <v>858</v>
      </c>
    </row>
    <row r="71" spans="1:4">
      <c r="A71" s="820">
        <v>70</v>
      </c>
      <c r="B71" t="s">
        <v>849</v>
      </c>
      <c r="C71" t="s">
        <v>859</v>
      </c>
      <c r="D71" t="s">
        <v>860</v>
      </c>
    </row>
    <row r="72" spans="1:4">
      <c r="A72" s="820">
        <v>71</v>
      </c>
      <c r="B72" t="s">
        <v>849</v>
      </c>
      <c r="C72" t="s">
        <v>861</v>
      </c>
      <c r="D72" t="s">
        <v>862</v>
      </c>
    </row>
    <row r="73" spans="1:4">
      <c r="A73" s="820">
        <v>72</v>
      </c>
      <c r="B73" t="s">
        <v>849</v>
      </c>
      <c r="C73" t="s">
        <v>863</v>
      </c>
      <c r="D73" t="s">
        <v>864</v>
      </c>
    </row>
    <row r="74" spans="1:4">
      <c r="A74" s="820">
        <v>73</v>
      </c>
      <c r="B74" t="s">
        <v>849</v>
      </c>
      <c r="C74" t="s">
        <v>849</v>
      </c>
      <c r="D74" t="s">
        <v>850</v>
      </c>
    </row>
    <row r="75" spans="1:4">
      <c r="A75" s="820">
        <v>74</v>
      </c>
      <c r="B75" t="s">
        <v>849</v>
      </c>
      <c r="C75" t="s">
        <v>865</v>
      </c>
      <c r="D75" t="s">
        <v>866</v>
      </c>
    </row>
    <row r="76" spans="1:4">
      <c r="A76" s="820">
        <v>75</v>
      </c>
      <c r="B76" t="s">
        <v>867</v>
      </c>
      <c r="C76" t="s">
        <v>867</v>
      </c>
      <c r="D76" t="s">
        <v>868</v>
      </c>
    </row>
    <row r="77" spans="1:4">
      <c r="A77" s="820">
        <v>76</v>
      </c>
      <c r="B77" t="s">
        <v>869</v>
      </c>
      <c r="C77" t="s">
        <v>871</v>
      </c>
      <c r="D77" t="s">
        <v>872</v>
      </c>
    </row>
    <row r="78" spans="1:4">
      <c r="A78" s="820">
        <v>77</v>
      </c>
      <c r="B78" t="s">
        <v>869</v>
      </c>
      <c r="C78" t="s">
        <v>873</v>
      </c>
      <c r="D78" t="s">
        <v>874</v>
      </c>
    </row>
    <row r="79" spans="1:4">
      <c r="A79" s="820">
        <v>78</v>
      </c>
      <c r="B79" t="s">
        <v>869</v>
      </c>
      <c r="C79" t="s">
        <v>875</v>
      </c>
      <c r="D79" t="s">
        <v>876</v>
      </c>
    </row>
    <row r="80" spans="1:4">
      <c r="A80" s="820">
        <v>79</v>
      </c>
      <c r="B80" t="s">
        <v>869</v>
      </c>
      <c r="C80" t="s">
        <v>877</v>
      </c>
      <c r="D80" t="s">
        <v>878</v>
      </c>
    </row>
    <row r="81" spans="1:4">
      <c r="A81" s="820">
        <v>80</v>
      </c>
      <c r="B81" t="s">
        <v>869</v>
      </c>
      <c r="C81" t="s">
        <v>879</v>
      </c>
      <c r="D81" t="s">
        <v>880</v>
      </c>
    </row>
    <row r="82" spans="1:4">
      <c r="A82" s="820">
        <v>81</v>
      </c>
      <c r="B82" t="s">
        <v>869</v>
      </c>
      <c r="C82" t="s">
        <v>881</v>
      </c>
      <c r="D82" t="s">
        <v>882</v>
      </c>
    </row>
    <row r="83" spans="1:4">
      <c r="A83" s="820">
        <v>82</v>
      </c>
      <c r="B83" t="s">
        <v>869</v>
      </c>
      <c r="C83" t="s">
        <v>883</v>
      </c>
      <c r="D83" t="s">
        <v>884</v>
      </c>
    </row>
    <row r="84" spans="1:4">
      <c r="A84" s="820">
        <v>83</v>
      </c>
      <c r="B84" t="s">
        <v>869</v>
      </c>
      <c r="C84" t="s">
        <v>885</v>
      </c>
      <c r="D84" t="s">
        <v>886</v>
      </c>
    </row>
    <row r="85" spans="1:4">
      <c r="A85" s="820">
        <v>84</v>
      </c>
      <c r="B85" t="s">
        <v>869</v>
      </c>
      <c r="C85" t="s">
        <v>869</v>
      </c>
      <c r="D85" t="s">
        <v>870</v>
      </c>
    </row>
    <row r="86" spans="1:4">
      <c r="A86" s="820">
        <v>85</v>
      </c>
      <c r="B86" t="s">
        <v>869</v>
      </c>
      <c r="C86" t="s">
        <v>887</v>
      </c>
      <c r="D86" t="s">
        <v>888</v>
      </c>
    </row>
    <row r="87" spans="1:4">
      <c r="A87" s="820">
        <v>86</v>
      </c>
      <c r="B87" t="s">
        <v>869</v>
      </c>
      <c r="C87" t="s">
        <v>889</v>
      </c>
      <c r="D87" t="s">
        <v>890</v>
      </c>
    </row>
    <row r="88" spans="1:4">
      <c r="A88" s="820">
        <v>87</v>
      </c>
      <c r="B88" t="s">
        <v>869</v>
      </c>
      <c r="C88" t="s">
        <v>891</v>
      </c>
      <c r="D88" t="s">
        <v>892</v>
      </c>
    </row>
    <row r="89" spans="1:4">
      <c r="A89" s="820">
        <v>88</v>
      </c>
      <c r="B89" t="s">
        <v>869</v>
      </c>
      <c r="C89" t="s">
        <v>893</v>
      </c>
      <c r="D89" t="s">
        <v>894</v>
      </c>
    </row>
    <row r="90" spans="1:4">
      <c r="A90" s="820">
        <v>89</v>
      </c>
      <c r="B90" t="s">
        <v>869</v>
      </c>
      <c r="C90" t="s">
        <v>895</v>
      </c>
      <c r="D90" t="s">
        <v>896</v>
      </c>
    </row>
    <row r="91" spans="1:4">
      <c r="A91" s="820">
        <v>90</v>
      </c>
      <c r="B91" t="s">
        <v>897</v>
      </c>
      <c r="C91" t="s">
        <v>897</v>
      </c>
      <c r="D91" t="s">
        <v>898</v>
      </c>
    </row>
    <row r="92" spans="1:4">
      <c r="A92" s="820">
        <v>91</v>
      </c>
      <c r="B92" t="s">
        <v>899</v>
      </c>
      <c r="C92" t="s">
        <v>899</v>
      </c>
      <c r="D92" t="s">
        <v>900</v>
      </c>
    </row>
    <row r="93" spans="1:4">
      <c r="A93" s="820">
        <v>92</v>
      </c>
      <c r="B93" t="s">
        <v>901</v>
      </c>
      <c r="C93" t="s">
        <v>903</v>
      </c>
      <c r="D93" t="s">
        <v>904</v>
      </c>
    </row>
    <row r="94" spans="1:4">
      <c r="A94" s="820">
        <v>93</v>
      </c>
      <c r="B94" t="s">
        <v>901</v>
      </c>
      <c r="C94" t="s">
        <v>905</v>
      </c>
      <c r="D94" t="s">
        <v>906</v>
      </c>
    </row>
    <row r="95" spans="1:4">
      <c r="A95" s="820">
        <v>94</v>
      </c>
      <c r="B95" t="s">
        <v>901</v>
      </c>
      <c r="C95" t="s">
        <v>907</v>
      </c>
      <c r="D95" t="s">
        <v>908</v>
      </c>
    </row>
    <row r="96" spans="1:4">
      <c r="A96" s="820">
        <v>95</v>
      </c>
      <c r="B96" t="s">
        <v>901</v>
      </c>
      <c r="C96" t="s">
        <v>909</v>
      </c>
      <c r="D96" t="s">
        <v>910</v>
      </c>
    </row>
    <row r="97" spans="1:4">
      <c r="A97" s="820">
        <v>96</v>
      </c>
      <c r="B97" t="s">
        <v>901</v>
      </c>
      <c r="C97" t="s">
        <v>911</v>
      </c>
      <c r="D97" t="s">
        <v>912</v>
      </c>
    </row>
    <row r="98" spans="1:4">
      <c r="A98" s="820">
        <v>97</v>
      </c>
      <c r="B98" t="s">
        <v>901</v>
      </c>
      <c r="C98" t="s">
        <v>913</v>
      </c>
      <c r="D98" t="s">
        <v>914</v>
      </c>
    </row>
    <row r="99" spans="1:4">
      <c r="A99" s="820">
        <v>98</v>
      </c>
      <c r="B99" t="s">
        <v>901</v>
      </c>
      <c r="C99" t="s">
        <v>915</v>
      </c>
      <c r="D99" t="s">
        <v>916</v>
      </c>
    </row>
    <row r="100" spans="1:4">
      <c r="A100" s="820">
        <v>99</v>
      </c>
      <c r="B100" t="s">
        <v>901</v>
      </c>
      <c r="C100" t="s">
        <v>917</v>
      </c>
      <c r="D100" t="s">
        <v>918</v>
      </c>
    </row>
    <row r="101" spans="1:4">
      <c r="A101" s="820">
        <v>100</v>
      </c>
      <c r="B101" t="s">
        <v>901</v>
      </c>
      <c r="C101" t="s">
        <v>919</v>
      </c>
      <c r="D101" t="s">
        <v>920</v>
      </c>
    </row>
    <row r="102" spans="1:4">
      <c r="A102" s="820">
        <v>101</v>
      </c>
      <c r="B102" t="s">
        <v>901</v>
      </c>
      <c r="C102" t="s">
        <v>901</v>
      </c>
      <c r="D102" t="s">
        <v>902</v>
      </c>
    </row>
    <row r="103" spans="1:4">
      <c r="A103" s="820">
        <v>102</v>
      </c>
      <c r="B103" t="s">
        <v>901</v>
      </c>
      <c r="C103" t="s">
        <v>921</v>
      </c>
      <c r="D103" t="s">
        <v>922</v>
      </c>
    </row>
    <row r="104" spans="1:4">
      <c r="A104" s="820">
        <v>103</v>
      </c>
      <c r="B104" t="s">
        <v>901</v>
      </c>
      <c r="C104" t="s">
        <v>923</v>
      </c>
      <c r="D104" t="s">
        <v>924</v>
      </c>
    </row>
    <row r="105" spans="1:4">
      <c r="A105" s="820">
        <v>104</v>
      </c>
      <c r="B105" t="s">
        <v>901</v>
      </c>
      <c r="C105" t="s">
        <v>925</v>
      </c>
      <c r="D105" t="s">
        <v>926</v>
      </c>
    </row>
    <row r="106" spans="1:4">
      <c r="A106" s="820">
        <v>105</v>
      </c>
      <c r="B106" t="s">
        <v>927</v>
      </c>
      <c r="C106" t="s">
        <v>927</v>
      </c>
      <c r="D106" t="s">
        <v>928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470</v>
      </c>
    </row>
    <row r="3" spans="2:4" ht="67.5">
      <c r="B3" s="51" t="s">
        <v>389</v>
      </c>
    </row>
    <row r="4" spans="2:4" ht="33.75">
      <c r="B4" s="51" t="s">
        <v>582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471</v>
      </c>
    </row>
    <row r="10" spans="2:4" ht="56.25">
      <c r="B10" s="51" t="s">
        <v>581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448</v>
      </c>
    </row>
    <row r="28" spans="1:2" ht="56.25">
      <c r="B28" s="308" t="s">
        <v>447</v>
      </c>
    </row>
    <row r="29" spans="1:2">
      <c r="B29" s="402" t="s">
        <v>388</v>
      </c>
    </row>
    <row r="30" spans="1:2" ht="22.5">
      <c r="B30" s="308" t="s">
        <v>580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9" t="s">
        <v>401</v>
      </c>
      <c r="E4" s="950"/>
      <c r="F4" s="950"/>
      <c r="G4" s="950"/>
      <c r="H4" s="951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52"/>
      <c r="E6" s="952"/>
      <c r="F6" s="953" t="s">
        <v>74</v>
      </c>
      <c r="G6" s="953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40" t="s">
        <v>16</v>
      </c>
      <c r="E8" s="940"/>
      <c r="F8" s="940" t="s">
        <v>402</v>
      </c>
      <c r="G8" s="940"/>
      <c r="H8" s="940"/>
      <c r="I8" s="954" t="s">
        <v>403</v>
      </c>
      <c r="J8" s="954"/>
      <c r="K8" s="954"/>
      <c r="L8" s="954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45" t="s">
        <v>82</v>
      </c>
      <c r="G9" s="946"/>
      <c r="H9" s="338" t="s">
        <v>404</v>
      </c>
      <c r="I9" s="947" t="s">
        <v>82</v>
      </c>
      <c r="J9" s="947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48" t="s">
        <v>50</v>
      </c>
      <c r="G10" s="948"/>
      <c r="H10" s="451" t="s">
        <v>51</v>
      </c>
      <c r="I10" s="948" t="s">
        <v>63</v>
      </c>
      <c r="J10" s="948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256" s="362" customFormat="1" ht="0.95" customHeight="1">
      <c r="A12" s="86"/>
      <c r="B12" s="827" t="s">
        <v>409</v>
      </c>
      <c r="C12" s="939"/>
      <c r="D12" s="940">
        <v>1</v>
      </c>
      <c r="E12" s="941" t="s">
        <v>1200</v>
      </c>
      <c r="F12" s="893"/>
      <c r="G12" s="882">
        <v>0</v>
      </c>
      <c r="H12" s="454"/>
      <c r="I12" s="347"/>
      <c r="J12" s="491" t="s">
        <v>482</v>
      </c>
      <c r="K12" s="757"/>
      <c r="L12" s="363"/>
      <c r="M12" s="829">
        <f>mergeValue(H12)</f>
        <v>0</v>
      </c>
      <c r="N12" s="765"/>
      <c r="O12" s="765"/>
      <c r="P12" s="829" t="str">
        <f>IF(ISERROR(MATCH(Q12,MODesc,0)),"n","y")</f>
        <v>n</v>
      </c>
      <c r="Q12" s="765" t="s">
        <v>1200</v>
      </c>
      <c r="R12" s="829" t="str">
        <f>K12&amp;"("&amp;L12&amp;")"</f>
        <v>()</v>
      </c>
      <c r="S12" s="827"/>
      <c r="T12" s="827"/>
      <c r="U12" s="345"/>
      <c r="V12" s="827"/>
      <c r="W12" s="827"/>
      <c r="X12" s="827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7" t="s">
        <v>409</v>
      </c>
      <c r="C13" s="939"/>
      <c r="D13" s="940"/>
      <c r="E13" s="942"/>
      <c r="F13" s="943"/>
      <c r="G13" s="940">
        <v>1</v>
      </c>
      <c r="H13" s="937" t="s">
        <v>719</v>
      </c>
      <c r="I13" s="347"/>
      <c r="J13" s="491" t="s">
        <v>482</v>
      </c>
      <c r="K13" s="757"/>
      <c r="L13" s="363"/>
      <c r="M13" s="829" t="str">
        <f>mergeValue(H13)</f>
        <v>Белоярский муниципальный район</v>
      </c>
      <c r="N13" s="765"/>
      <c r="O13" s="765"/>
      <c r="P13" s="765"/>
      <c r="Q13" s="765"/>
      <c r="R13" s="829" t="str">
        <f>K13&amp;"("&amp;L13&amp;")"</f>
        <v>()</v>
      </c>
      <c r="S13" s="827"/>
      <c r="T13" s="827"/>
      <c r="U13" s="345"/>
      <c r="V13" s="827"/>
      <c r="W13" s="827"/>
      <c r="X13" s="827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7" t="s">
        <v>409</v>
      </c>
      <c r="C14" s="939"/>
      <c r="D14" s="940"/>
      <c r="E14" s="942"/>
      <c r="F14" s="944"/>
      <c r="G14" s="940"/>
      <c r="H14" s="938"/>
      <c r="I14" s="906"/>
      <c r="J14" s="882">
        <v>1</v>
      </c>
      <c r="K14" s="892" t="s">
        <v>723</v>
      </c>
      <c r="L14" s="344" t="s">
        <v>724</v>
      </c>
      <c r="M14" s="829" t="str">
        <f>mergeValue(H14)</f>
        <v>Белоярский муниципальный район</v>
      </c>
      <c r="N14" s="765"/>
      <c r="O14" s="765"/>
      <c r="P14" s="765"/>
      <c r="Q14" s="765"/>
      <c r="R14" s="829" t="str">
        <f>K14&amp;" ("&amp;L14&amp;")"</f>
        <v>Верхнеказымский (71811406)</v>
      </c>
      <c r="S14" s="827"/>
      <c r="T14" s="827"/>
      <c r="U14" s="345"/>
      <c r="V14" s="827"/>
      <c r="W14" s="827"/>
      <c r="X14" s="827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9" t="s">
        <v>558</v>
      </c>
      <c r="E5" s="950"/>
      <c r="F5" s="950"/>
      <c r="G5" s="950"/>
      <c r="H5" s="950"/>
      <c r="I5" s="950"/>
      <c r="J5" s="951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75"/>
      <c r="E6" s="976"/>
      <c r="F6" s="976"/>
      <c r="G6" s="976"/>
      <c r="H6" s="976"/>
      <c r="I6" s="976"/>
      <c r="J6" s="977"/>
    </row>
    <row r="7" spans="1:20" s="598" customFormat="1" ht="5.25" hidden="1">
      <c r="A7" s="407"/>
      <c r="B7" s="407"/>
      <c r="E7" s="978"/>
      <c r="F7" s="978"/>
      <c r="G7" s="974"/>
      <c r="H7" s="974"/>
      <c r="I7" s="974"/>
      <c r="J7" s="974"/>
    </row>
    <row r="8" spans="1:20" s="598" customFormat="1" ht="5.25" hidden="1">
      <c r="A8" s="407"/>
      <c r="B8" s="407"/>
      <c r="E8" s="978"/>
      <c r="F8" s="978"/>
      <c r="G8" s="974"/>
      <c r="H8" s="974"/>
      <c r="I8" s="974"/>
      <c r="J8" s="974"/>
    </row>
    <row r="9" spans="1:20" s="598" customFormat="1" ht="5.25" hidden="1">
      <c r="A9" s="407"/>
      <c r="B9" s="407"/>
      <c r="E9" s="978"/>
      <c r="F9" s="978"/>
      <c r="G9" s="974"/>
      <c r="H9" s="974"/>
      <c r="I9" s="974"/>
      <c r="J9" s="974"/>
    </row>
    <row r="10" spans="1:20" s="598" customFormat="1" ht="5.25" hidden="1">
      <c r="A10" s="407"/>
      <c r="B10" s="407"/>
      <c r="E10" s="978"/>
      <c r="F10" s="978"/>
      <c r="G10" s="974"/>
      <c r="H10" s="974"/>
      <c r="I10" s="974"/>
      <c r="J10" s="974"/>
    </row>
    <row r="11" spans="1:20" s="179" customFormat="1" ht="18.75">
      <c r="A11" s="407"/>
      <c r="B11" s="407"/>
      <c r="D11" s="162"/>
      <c r="E11" s="980" t="s">
        <v>576</v>
      </c>
      <c r="F11" s="980"/>
      <c r="G11" s="908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79"/>
      <c r="F12" s="979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73"/>
      <c r="F13" s="973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72" t="s">
        <v>82</v>
      </c>
      <c r="E17" s="972" t="s">
        <v>279</v>
      </c>
      <c r="F17" s="972" t="s">
        <v>71</v>
      </c>
      <c r="G17" s="972" t="s">
        <v>422</v>
      </c>
      <c r="H17" s="972" t="s">
        <v>82</v>
      </c>
      <c r="I17" s="972"/>
      <c r="J17" s="972" t="s">
        <v>21</v>
      </c>
      <c r="K17" s="981" t="s">
        <v>454</v>
      </c>
      <c r="L17" s="981"/>
      <c r="M17" s="981"/>
      <c r="N17" s="981"/>
      <c r="O17" s="981" t="s">
        <v>559</v>
      </c>
      <c r="P17" s="981"/>
      <c r="Q17" s="981"/>
      <c r="R17" s="981"/>
      <c r="S17" s="972" t="s">
        <v>228</v>
      </c>
    </row>
    <row r="18" spans="1:20" ht="30.75" customHeight="1">
      <c r="D18" s="972"/>
      <c r="E18" s="972"/>
      <c r="F18" s="972"/>
      <c r="G18" s="972"/>
      <c r="H18" s="972"/>
      <c r="I18" s="972"/>
      <c r="J18" s="972"/>
      <c r="K18" s="115" t="s">
        <v>282</v>
      </c>
      <c r="L18" s="972" t="s">
        <v>82</v>
      </c>
      <c r="M18" s="972"/>
      <c r="N18" s="115" t="s">
        <v>214</v>
      </c>
      <c r="O18" s="115" t="s">
        <v>282</v>
      </c>
      <c r="P18" s="972" t="s">
        <v>82</v>
      </c>
      <c r="Q18" s="972"/>
      <c r="R18" s="115" t="s">
        <v>214</v>
      </c>
      <c r="S18" s="972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82" t="s">
        <v>63</v>
      </c>
      <c r="I19" s="982"/>
      <c r="J19" s="40" t="s">
        <v>64</v>
      </c>
      <c r="K19" s="40" t="s">
        <v>169</v>
      </c>
      <c r="L19" s="982" t="s">
        <v>170</v>
      </c>
      <c r="M19" s="982"/>
      <c r="N19" s="40" t="s">
        <v>193</v>
      </c>
      <c r="O19" s="40" t="s">
        <v>194</v>
      </c>
      <c r="P19" s="982" t="s">
        <v>195</v>
      </c>
      <c r="Q19" s="982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1" customFormat="1" ht="17.100000000000001" customHeight="1">
      <c r="A21" s="281">
        <v>5</v>
      </c>
      <c r="C21" s="401"/>
      <c r="D21" s="959">
        <v>1</v>
      </c>
      <c r="E21" s="965" t="s">
        <v>564</v>
      </c>
      <c r="F21" s="968" t="s">
        <v>702</v>
      </c>
      <c r="G21" s="971" t="s">
        <v>75</v>
      </c>
      <c r="H21" s="959"/>
      <c r="I21" s="959">
        <v>1</v>
      </c>
      <c r="J21" s="961" t="s">
        <v>1201</v>
      </c>
      <c r="K21" s="957" t="s">
        <v>75</v>
      </c>
      <c r="L21" s="964"/>
      <c r="M21" s="964" t="s">
        <v>83</v>
      </c>
      <c r="N21" s="955"/>
      <c r="O21" s="957" t="s">
        <v>75</v>
      </c>
      <c r="P21" s="889"/>
      <c r="Q21" s="889" t="s">
        <v>83</v>
      </c>
      <c r="R21" s="909"/>
      <c r="S21" s="886"/>
    </row>
    <row r="22" spans="1:20" s="881" customFormat="1" ht="17.100000000000001" customHeight="1">
      <c r="A22" s="281"/>
      <c r="C22" s="179"/>
      <c r="D22" s="960"/>
      <c r="E22" s="966"/>
      <c r="F22" s="969"/>
      <c r="G22" s="958"/>
      <c r="H22" s="960"/>
      <c r="I22" s="960"/>
      <c r="J22" s="962"/>
      <c r="K22" s="958"/>
      <c r="L22" s="960"/>
      <c r="M22" s="960"/>
      <c r="N22" s="956"/>
      <c r="O22" s="958"/>
      <c r="P22" s="305"/>
      <c r="Q22" s="119"/>
      <c r="R22" s="119"/>
      <c r="S22" s="120"/>
    </row>
    <row r="23" spans="1:20" s="881" customFormat="1" ht="15" customHeight="1">
      <c r="A23" s="281"/>
      <c r="C23" s="179"/>
      <c r="D23" s="960"/>
      <c r="E23" s="966"/>
      <c r="F23" s="969"/>
      <c r="G23" s="958"/>
      <c r="H23" s="960"/>
      <c r="I23" s="960"/>
      <c r="J23" s="963"/>
      <c r="K23" s="958"/>
      <c r="L23" s="118"/>
      <c r="M23" s="119"/>
      <c r="N23" s="119"/>
      <c r="O23" s="119"/>
      <c r="P23" s="119"/>
      <c r="Q23" s="119"/>
      <c r="R23" s="119"/>
      <c r="S23" s="120"/>
    </row>
    <row r="24" spans="1:20" s="881" customFormat="1" ht="15" customHeight="1">
      <c r="A24" s="281"/>
      <c r="C24" s="179"/>
      <c r="D24" s="960"/>
      <c r="E24" s="967"/>
      <c r="F24" s="970"/>
      <c r="G24" s="958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5"/>
    <col min="12" max="12" width="11.140625" style="765" customWidth="1"/>
    <col min="13" max="20" width="10.5703125" style="765"/>
    <col min="21" max="16384" width="10.5703125" style="742"/>
  </cols>
  <sheetData>
    <row r="1" spans="1:20" ht="3" customHeight="1">
      <c r="A1" s="768" t="s">
        <v>195</v>
      </c>
    </row>
    <row r="2" spans="1:20" ht="22.5">
      <c r="F2" s="984" t="s">
        <v>460</v>
      </c>
      <c r="G2" s="985"/>
      <c r="H2" s="986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0" t="s">
        <v>430</v>
      </c>
      <c r="G4" s="940"/>
      <c r="H4" s="940"/>
      <c r="I4" s="987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780" t="s">
        <v>82</v>
      </c>
      <c r="G5" s="792" t="s">
        <v>433</v>
      </c>
      <c r="H5" s="779" t="s">
        <v>424</v>
      </c>
      <c r="I5" s="98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790">
        <v>1</v>
      </c>
      <c r="G7" s="798" t="s">
        <v>461</v>
      </c>
      <c r="H7" s="778" t="str">
        <f>IF(dateCh="","",dateCh)</f>
        <v>03.05.2023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8">
        <v>1</v>
      </c>
      <c r="B8" s="767"/>
      <c r="C8" s="767"/>
      <c r="D8" s="767"/>
      <c r="F8" s="790" t="str">
        <f>"2." &amp;mergeValue(A8)</f>
        <v>2.1</v>
      </c>
      <c r="G8" s="798" t="s">
        <v>463</v>
      </c>
      <c r="H8" s="77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8"/>
      <c r="B9" s="767"/>
      <c r="C9" s="767"/>
      <c r="D9" s="767"/>
      <c r="F9" s="790" t="str">
        <f>"3." &amp;mergeValue(A9)</f>
        <v>3.1</v>
      </c>
      <c r="G9" s="798" t="s">
        <v>464</v>
      </c>
      <c r="H9" s="77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8"/>
      <c r="B10" s="767"/>
      <c r="C10" s="767"/>
      <c r="D10" s="767"/>
      <c r="F10" s="790" t="str">
        <f>"4."&amp;mergeValue(A10)</f>
        <v>4.1</v>
      </c>
      <c r="G10" s="798" t="s">
        <v>465</v>
      </c>
      <c r="H10" s="779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8"/>
      <c r="B11" s="988">
        <v>1</v>
      </c>
      <c r="C11" s="794"/>
      <c r="D11" s="794"/>
      <c r="F11" s="790" t="str">
        <f>"4."&amp;mergeValue(A11) &amp;"."&amp;mergeValue(B11)</f>
        <v>4.1.1</v>
      </c>
      <c r="G11" s="785" t="s">
        <v>553</v>
      </c>
      <c r="H11" s="778" t="str">
        <f>IF(region_name="","",region_name)</f>
        <v>Ханты-Мансийский автономный округ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8"/>
      <c r="B12" s="988"/>
      <c r="C12" s="988">
        <v>1</v>
      </c>
      <c r="D12" s="794"/>
      <c r="F12" s="790" t="str">
        <f>"4."&amp;mergeValue(A12) &amp;"."&amp;mergeValue(B12)&amp;"."&amp;mergeValue(C12)</f>
        <v>4.1.1.1</v>
      </c>
      <c r="G12" s="793" t="s">
        <v>466</v>
      </c>
      <c r="H12" s="778" t="str">
        <f>IF(Территории!H13="","","" &amp; Территории!H13 &amp; "")</f>
        <v>Белоярский муниципальный район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8"/>
      <c r="B13" s="988"/>
      <c r="C13" s="988"/>
      <c r="D13" s="794">
        <v>1</v>
      </c>
      <c r="F13" s="790" t="str">
        <f>"4."&amp;mergeValue(A13) &amp;"."&amp;mergeValue(B13)&amp;"."&amp;mergeValue(C13)&amp;"."&amp;mergeValue(D13)</f>
        <v>4.1.1.1.1</v>
      </c>
      <c r="G13" s="801" t="s">
        <v>467</v>
      </c>
      <c r="H13" s="778" t="str">
        <f>IF(Территории!R14="","","" &amp; Территории!R14 &amp; "")</f>
        <v>Верхнеказымский (71811406)</v>
      </c>
      <c r="I13" s="885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3" t="s">
        <v>554</v>
      </c>
      <c r="H15" s="983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36" sqref="G36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6"/>
    <col min="12" max="16384" width="10.5703125" style="742"/>
  </cols>
  <sheetData>
    <row r="1" spans="1:17" hidden="1">
      <c r="N1" s="796"/>
      <c r="O1" s="796"/>
      <c r="Q1" s="796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9" t="s">
        <v>609</v>
      </c>
      <c r="E5" s="989"/>
      <c r="F5" s="989"/>
      <c r="G5" s="989"/>
      <c r="H5" s="803"/>
    </row>
    <row r="6" spans="1:17" ht="3" customHeight="1">
      <c r="C6" s="750"/>
      <c r="D6" s="743"/>
      <c r="E6" s="749"/>
      <c r="F6" s="749"/>
      <c r="G6" s="748"/>
      <c r="H6" s="771"/>
    </row>
    <row r="7" spans="1:17">
      <c r="C7" s="750"/>
      <c r="D7" s="990" t="s">
        <v>430</v>
      </c>
      <c r="E7" s="990"/>
      <c r="F7" s="990"/>
      <c r="G7" s="990"/>
      <c r="H7" s="991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91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0"/>
      <c r="C10" s="750"/>
      <c r="D10" s="761" t="s">
        <v>83</v>
      </c>
      <c r="E10" s="804" t="s">
        <v>586</v>
      </c>
      <c r="F10" s="853" t="s">
        <v>1216</v>
      </c>
      <c r="G10" s="912" t="s">
        <v>1218</v>
      </c>
      <c r="H10" s="992" t="s">
        <v>587</v>
      </c>
    </row>
    <row r="11" spans="1:17" ht="21" customHeight="1">
      <c r="A11" s="770"/>
      <c r="C11" s="750"/>
      <c r="D11" s="761" t="s">
        <v>49</v>
      </c>
      <c r="E11" s="804" t="s">
        <v>588</v>
      </c>
      <c r="F11" s="853" t="s">
        <v>1217</v>
      </c>
      <c r="G11" s="912" t="s">
        <v>1219</v>
      </c>
      <c r="H11" s="993"/>
    </row>
    <row r="12" spans="1:17" ht="21" customHeight="1">
      <c r="A12" s="753"/>
      <c r="C12" s="746"/>
      <c r="D12" s="761" t="s">
        <v>50</v>
      </c>
      <c r="E12" s="804" t="s">
        <v>589</v>
      </c>
      <c r="F12" s="853" t="s">
        <v>1217</v>
      </c>
      <c r="G12" s="912" t="s">
        <v>1220</v>
      </c>
      <c r="H12" s="993"/>
      <c r="I12" s="766"/>
      <c r="K12" s="742"/>
    </row>
    <row r="13" spans="1:17" ht="21" customHeight="1">
      <c r="A13" s="753"/>
      <c r="C13" s="746"/>
      <c r="D13" s="761" t="s">
        <v>51</v>
      </c>
      <c r="E13" s="804" t="s">
        <v>590</v>
      </c>
      <c r="F13" s="853" t="s">
        <v>1217</v>
      </c>
      <c r="G13" s="912" t="s">
        <v>1220</v>
      </c>
      <c r="H13" s="993"/>
      <c r="I13" s="766"/>
      <c r="K13" s="742"/>
    </row>
    <row r="14" spans="1:17" ht="15" customHeight="1">
      <c r="A14" s="770"/>
      <c r="C14" s="750"/>
      <c r="D14" s="756"/>
      <c r="E14" s="806" t="s">
        <v>310</v>
      </c>
      <c r="F14" s="777"/>
      <c r="G14" s="775"/>
      <c r="H14" s="994"/>
    </row>
    <row r="15" spans="1:17">
      <c r="D15" s="808"/>
      <c r="E15" s="808"/>
      <c r="F15" s="808"/>
      <c r="G15" s="808"/>
      <c r="H15" s="808"/>
    </row>
  </sheetData>
  <sheetProtection password="FA9C" sheet="1" objects="1" scenarios="1" formatColumns="0" formatRows="0"/>
  <dataConsolidate leftLabels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lk.zakupki.gov.ru/223/clause/private/order-clause/info/common-info.html?clauseInfoId=830815&amp;versioned=true&amp;clauseId=249169"/>
    <hyperlink ref="G11" location="'Форма 2.13'!$G$11" tooltip="Кликните по гиперссылке, чтобы перейти по ссылке на обосновывающие документы или отредактировать её" display="https://lk.zakupki.gov.ru/223/clause/private/order-clause/search.html"/>
    <hyperlink ref="G12" location="'Форма 2.13'!$G$12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  <hyperlink ref="G13" location="'Форма 2.13'!$G$13" tooltip="Кликните по гиперссылке, чтобы перейти по ссылке на обосновывающие документы или отредактировать её" display="https://lk.zakupki.gov.ru/223/plan/private/plan/info/positions.html?planId=866968&amp;planInfoId=6953788&amp;versioned=&amp;activeTab=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9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2023-05-05T07:57:16Z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